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firstSheet="1" activeTab="5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  <sheet name="Plan1" sheetId="10" r:id="rId10"/>
  </sheets>
  <definedNames/>
  <calcPr fullCalcOnLoad="1"/>
</workbook>
</file>

<file path=xl/sharedStrings.xml><?xml version="1.0" encoding="utf-8"?>
<sst xmlns="http://schemas.openxmlformats.org/spreadsheetml/2006/main" count="215" uniqueCount="153">
  <si>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</si>
  <si>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</si>
  <si>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</si>
  <si>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</si>
  <si>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</si>
  <si>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</si>
  <si>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</si>
  <si>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</si>
  <si>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</si>
  <si>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</si>
  <si>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</si>
  <si>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</si>
  <si>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</si>
  <si>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</si>
  <si>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</si>
  <si>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</si>
  <si>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</si>
  <si>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</si>
  <si>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</si>
  <si>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</si>
  <si>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</si>
  <si>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</si>
  <si>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</si>
  <si>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</si>
  <si>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</si>
  <si>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</si>
  <si>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</si>
  <si>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</si>
  <si>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</si>
  <si>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</si>
  <si>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</si>
  <si>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</si>
  <si>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</si>
  <si>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</si>
  <si>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</si>
  <si>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</si>
  <si>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</si>
  <si>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</si>
  <si>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</si>
  <si>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</si>
  <si>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</si>
  <si>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</si>
  <si>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</si>
  <si>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</si>
  <si>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</si>
  <si>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</si>
  <si>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</si>
  <si>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</si>
  <si>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</si>
  <si>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</si>
  <si>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</si>
  <si>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</si>
  <si>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</si>
  <si>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</si>
  <si>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</si>
  <si>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</si>
  <si>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</si>
  <si>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</si>
  <si>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</si>
  <si>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</si>
  <si>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</si>
  <si>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</si>
  <si>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</si>
  <si>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</si>
  <si>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</si>
  <si>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</si>
  <si>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</si>
  <si>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</si>
  <si>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</si>
  <si>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</si>
  <si>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</si>
  <si>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</si>
  <si>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</si>
  <si>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</si>
  <si>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</si>
  <si>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</si>
  <si>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</si>
  <si>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</si>
  <si>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</si>
  <si>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</si>
  <si>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</si>
  <si>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</si>
  <si>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</si>
  <si>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</si>
  <si>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</si>
  <si>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</si>
  <si>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</si>
  <si>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</si>
  <si>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</si>
  <si>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</si>
  <si>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</si>
  <si>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</si>
  <si>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</si>
  <si>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</si>
  <si>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</si>
  <si>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</si>
  <si>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</si>
  <si>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</si>
  <si>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</si>
  <si>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</si>
  <si>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</si>
  <si>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</si>
  <si>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</si>
  <si>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</si>
  <si>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</si>
  <si>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</si>
  <si>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</si>
  <si>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</si>
  <si>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</si>
  <si>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</si>
  <si>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</si>
  <si>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</si>
  <si>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</si>
  <si>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</si>
  <si>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</si>
  <si>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</si>
  <si>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</si>
  <si>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</si>
  <si>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</si>
  <si>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</si>
  <si>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</si>
  <si>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</si>
  <si>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</si>
  <si>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</si>
  <si>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</si>
  <si>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</si>
  <si>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</si>
  <si>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</si>
  <si>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</si>
  <si>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</si>
  <si>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</si>
  <si>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</si>
  <si>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</si>
  <si>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</si>
  <si>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</si>
  <si>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</si>
  <si>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</si>
  <si>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</si>
  <si>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</si>
  <si>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</si>
  <si>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19 - Ciência e Tecnologia</t>
  </si>
  <si>
    <t xml:space="preserve">                    Estado do Rio de Janeiro</t>
  </si>
  <si>
    <t xml:space="preserve">                    PREFEITURA MUNICIPAL DE PIRAÍ</t>
  </si>
  <si>
    <t>06 - Segurança Pública</t>
  </si>
  <si>
    <t>DESPESAS POR PODERES/ÓRGÃOS  -  2017</t>
  </si>
  <si>
    <t>ESTIMATIVA DA RECEITA TOTAL POR CATEGORIA ECONÔMICA E SEGUNDO A ORIGEM DOS RECURSOS / 2017</t>
  </si>
  <si>
    <t>ESTIMATIVA DA RECEITA TOTAL COM DETALHAMENTO POR CATEGORIA ECONÔMICA E ORIGEM DOS RECURSOS  -  2017</t>
  </si>
  <si>
    <t xml:space="preserve">  DEMONSTRATIVO DA COMPATIBILIZAÇÃO DA PROGRAMAÇÃO DOS ORÇAMENTOS COM AS METAS FISCAIS DA LDO Art. 5º, I da LRF - 2017</t>
  </si>
  <si>
    <t>POR CATEGORIA ECONÔMICA E ORIGEM DOS RECURSOS/2017</t>
  </si>
  <si>
    <t>FIXAÇÃO DA DESPESA TOTAL COM DETALHAMENTO POR CATEGORIA ECONÔMICA E GRUPOS DE NATUREZA DA DESPESA  -  2017</t>
  </si>
  <si>
    <t>DESPESA POR FUNÇÃO   -  2017</t>
  </si>
  <si>
    <t>DEMONSTRATIVO DO IMPACTO ORÇAMENTÁRIO-FINANCEIRO PARA RENÚNCIA DE RECEITA EM 2017   (ART. 5º, II DA LRF)</t>
  </si>
  <si>
    <r>
      <t>1.</t>
    </r>
    <r>
      <rPr>
        <sz val="10"/>
        <rFont val="Arial"/>
        <family val="2"/>
      </rPr>
      <t xml:space="preserve"> Superávit financeiro Exercício de 2015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</si>
</sst>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_);[Red]&quot;(R$ &quot;#,##0.00\)"/>
    <numFmt numFmtId="173" formatCode="_(* #,##0_);_(* \(#,##0\);_(* \-_);_(@_)"/>
    <numFmt numFmtId="174" formatCode="0.0"/>
    <numFmt numFmtId="175" formatCode="&quot;R$&quot;#,##0.00_);[Red]&quot;(R$&quot;#,##0.00\)"/>
    <numFmt numFmtId="176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3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3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3" fontId="8" fillId="0" borderId="14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73" fontId="7" fillId="0" borderId="11" xfId="0" applyNumberFormat="1" applyFont="1" applyBorder="1" applyAlignment="1">
      <alignment horizontal="right" vertical="center" wrapText="1"/>
    </xf>
    <xf numFmtId="173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3" fontId="8" fillId="0" borderId="14" xfId="0" applyNumberFormat="1" applyFont="1" applyBorder="1" applyAlignment="1">
      <alignment horizontal="right" wrapText="1"/>
    </xf>
    <xf numFmtId="173" fontId="7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173" fontId="15" fillId="0" borderId="14" xfId="0" applyNumberFormat="1" applyFont="1" applyBorder="1" applyAlignment="1">
      <alignment horizontal="right" vertical="center" wrapText="1"/>
    </xf>
    <xf numFmtId="173" fontId="16" fillId="0" borderId="14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/>
    </xf>
    <xf numFmtId="173" fontId="5" fillId="0" borderId="29" xfId="0" applyNumberFormat="1" applyFont="1" applyBorder="1" applyAlignment="1">
      <alignment horizontal="right" wrapText="1"/>
    </xf>
    <xf numFmtId="3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5" fillId="0" borderId="32" xfId="0" applyFont="1" applyBorder="1" applyAlignment="1">
      <alignment/>
    </xf>
    <xf numFmtId="0" fontId="2" fillId="0" borderId="33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3" fontId="7" fillId="0" borderId="35" xfId="0" applyNumberFormat="1" applyFont="1" applyBorder="1" applyAlignment="1">
      <alignment horizontal="right" vertical="center" wrapText="1"/>
    </xf>
    <xf numFmtId="173" fontId="7" fillId="0" borderId="36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43" fontId="7" fillId="0" borderId="14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/>
    </xf>
    <xf numFmtId="0" fontId="19" fillId="0" borderId="37" xfId="0" applyFont="1" applyFill="1" applyBorder="1" applyAlignment="1">
      <alignment/>
    </xf>
    <xf numFmtId="173" fontId="8" fillId="0" borderId="16" xfId="0" applyNumberFormat="1" applyFont="1" applyBorder="1" applyAlignment="1">
      <alignment horizontal="right" vertical="center" wrapText="1"/>
    </xf>
    <xf numFmtId="173" fontId="8" fillId="0" borderId="15" xfId="0" applyNumberFormat="1" applyFont="1" applyBorder="1" applyAlignment="1">
      <alignment horizontal="right" vertical="center" wrapText="1"/>
    </xf>
    <xf numFmtId="173" fontId="8" fillId="0" borderId="38" xfId="0" applyNumberFormat="1" applyFont="1" applyBorder="1" applyAlignment="1">
      <alignment horizontal="right" vertical="center" wrapText="1"/>
    </xf>
    <xf numFmtId="173" fontId="8" fillId="0" borderId="39" xfId="0" applyNumberFormat="1" applyFont="1" applyBorder="1" applyAlignment="1">
      <alignment horizontal="right" wrapText="1"/>
    </xf>
    <xf numFmtId="173" fontId="8" fillId="0" borderId="39" xfId="0" applyNumberFormat="1" applyFont="1" applyBorder="1" applyAlignment="1">
      <alignment horizontal="right" vertical="center" wrapText="1"/>
    </xf>
    <xf numFmtId="173" fontId="8" fillId="0" borderId="1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wrapText="1"/>
    </xf>
    <xf numFmtId="173" fontId="8" fillId="0" borderId="15" xfId="0" applyNumberFormat="1" applyFont="1" applyBorder="1" applyAlignment="1">
      <alignment horizontal="right" wrapText="1"/>
    </xf>
    <xf numFmtId="0" fontId="20" fillId="0" borderId="37" xfId="0" applyFont="1" applyBorder="1" applyAlignment="1">
      <alignment/>
    </xf>
    <xf numFmtId="173" fontId="7" fillId="0" borderId="40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 vertical="center" wrapText="1"/>
    </xf>
    <xf numFmtId="173" fontId="8" fillId="0" borderId="22" xfId="0" applyNumberFormat="1" applyFont="1" applyBorder="1" applyAlignment="1">
      <alignment horizontal="right" vertical="center" wrapText="1"/>
    </xf>
    <xf numFmtId="173" fontId="8" fillId="0" borderId="41" xfId="0" applyNumberFormat="1" applyFont="1" applyBorder="1" applyAlignment="1">
      <alignment horizontal="right" wrapText="1"/>
    </xf>
    <xf numFmtId="173" fontId="7" fillId="0" borderId="14" xfId="0" applyNumberFormat="1" applyFont="1" applyFill="1" applyBorder="1" applyAlignment="1">
      <alignment horizontal="right" wrapText="1"/>
    </xf>
    <xf numFmtId="173" fontId="8" fillId="0" borderId="14" xfId="0" applyNumberFormat="1" applyFont="1" applyFill="1" applyBorder="1" applyAlignment="1">
      <alignment horizontal="right" vertical="center" wrapText="1"/>
    </xf>
    <xf numFmtId="173" fontId="8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173" fontId="6" fillId="0" borderId="13" xfId="0" applyNumberFormat="1" applyFont="1" applyBorder="1" applyAlignment="1">
      <alignment horizontal="right" wrapText="1"/>
    </xf>
    <xf numFmtId="173" fontId="6" fillId="0" borderId="13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174" fontId="6" fillId="0" borderId="11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wrapText="1"/>
    </xf>
    <xf numFmtId="4" fontId="9" fillId="0" borderId="12" xfId="0" applyNumberFormat="1" applyFont="1" applyBorder="1" applyAlignment="1">
      <alignment horizontal="right" wrapText="1"/>
    </xf>
    <xf numFmtId="174" fontId="6" fillId="0" borderId="11" xfId="0" applyNumberFormat="1" applyFont="1" applyBorder="1" applyAlignment="1">
      <alignment wrapText="1"/>
    </xf>
    <xf numFmtId="39" fontId="9" fillId="0" borderId="13" xfId="0" applyNumberFormat="1" applyFont="1" applyBorder="1" applyAlignment="1">
      <alignment horizontal="right" wrapText="1"/>
    </xf>
    <xf numFmtId="40" fontId="9" fillId="0" borderId="13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 wrapText="1"/>
    </xf>
    <xf numFmtId="173" fontId="7" fillId="4" borderId="14" xfId="0" applyNumberFormat="1" applyFont="1" applyFill="1" applyBorder="1" applyAlignment="1">
      <alignment horizontal="right" vertical="center" wrapText="1"/>
    </xf>
    <xf numFmtId="0" fontId="3" fillId="4" borderId="37" xfId="0" applyFont="1" applyFill="1" applyBorder="1" applyAlignment="1">
      <alignment wrapText="1"/>
    </xf>
    <xf numFmtId="173" fontId="8" fillId="4" borderId="14" xfId="0" applyNumberFormat="1" applyFont="1" applyFill="1" applyBorder="1" applyAlignment="1">
      <alignment horizontal="right" wrapText="1"/>
    </xf>
    <xf numFmtId="171" fontId="5" fillId="0" borderId="0" xfId="0" applyNumberFormat="1" applyFont="1" applyAlignment="1">
      <alignment/>
    </xf>
    <xf numFmtId="0" fontId="11" fillId="0" borderId="4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2" fontId="4" fillId="0" borderId="22" xfId="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2" fillId="0" borderId="44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4">
      <selection activeCell="G22" sqref="G22"/>
    </sheetView>
  </sheetViews>
  <sheetFormatPr defaultColWidth="9.0039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8">
      <c r="A6" s="117" t="s">
        <v>2</v>
      </c>
      <c r="B6" s="117"/>
      <c r="C6" s="117"/>
      <c r="D6" s="117"/>
      <c r="E6" s="117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8" t="s">
        <v>145</v>
      </c>
      <c r="B9" s="118"/>
      <c r="C9" s="118"/>
      <c r="D9" s="118"/>
      <c r="E9" s="118"/>
    </row>
    <row r="10" spans="1:5" ht="15.75">
      <c r="A10" s="118" t="s">
        <v>3</v>
      </c>
      <c r="B10" s="118"/>
      <c r="C10" s="118"/>
      <c r="D10" s="118"/>
      <c r="E10" s="118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19">
        <v>1</v>
      </c>
      <c r="B15" s="120"/>
      <c r="C15" s="120"/>
      <c r="D15" s="120"/>
      <c r="E15" s="120"/>
    </row>
    <row r="16" spans="1:7" s="4" customFormat="1" ht="31.5" customHeight="1" thickBot="1" thickTop="1">
      <c r="A16" s="61" t="s">
        <v>4</v>
      </c>
      <c r="B16" s="121" t="s">
        <v>5</v>
      </c>
      <c r="C16" s="121"/>
      <c r="D16" s="121"/>
      <c r="E16" s="67">
        <f>E17+E19+E21+E23</f>
        <v>179200000</v>
      </c>
      <c r="G16" s="64"/>
    </row>
    <row r="17" spans="1:5" s="7" customFormat="1" ht="15.75" thickTop="1">
      <c r="A17" s="5"/>
      <c r="B17" s="6" t="s">
        <v>6</v>
      </c>
      <c r="C17" s="122" t="s">
        <v>7</v>
      </c>
      <c r="D17" s="123"/>
      <c r="E17" s="59">
        <v>183712400</v>
      </c>
    </row>
    <row r="18" spans="1:5" s="8" customFormat="1" ht="15">
      <c r="A18" s="5"/>
      <c r="C18" s="124"/>
      <c r="D18" s="124"/>
      <c r="E18" s="58"/>
    </row>
    <row r="19" spans="1:5" s="7" customFormat="1" ht="15">
      <c r="A19" s="5"/>
      <c r="B19" s="6" t="s">
        <v>8</v>
      </c>
      <c r="C19" s="122" t="s">
        <v>9</v>
      </c>
      <c r="D19" s="123"/>
      <c r="E19" s="59">
        <v>4649000</v>
      </c>
    </row>
    <row r="20" spans="1:5" s="7" customFormat="1" ht="15">
      <c r="A20" s="5"/>
      <c r="B20" s="6"/>
      <c r="C20" s="122"/>
      <c r="D20" s="123"/>
      <c r="E20" s="59"/>
    </row>
    <row r="21" spans="1:5" s="7" customFormat="1" ht="15">
      <c r="A21" s="5"/>
      <c r="B21" s="6" t="s">
        <v>10</v>
      </c>
      <c r="C21" s="122" t="s">
        <v>11</v>
      </c>
      <c r="D21" s="123"/>
      <c r="E21" s="59">
        <v>7769600</v>
      </c>
    </row>
    <row r="22" spans="1:5" s="7" customFormat="1" ht="13.5" customHeight="1">
      <c r="A22" s="5"/>
      <c r="C22" s="124"/>
      <c r="D22" s="124"/>
      <c r="E22" s="58"/>
    </row>
    <row r="23" spans="1:5" s="7" customFormat="1" ht="14.25" customHeight="1">
      <c r="A23" s="62"/>
      <c r="B23" s="63" t="s">
        <v>12</v>
      </c>
      <c r="C23" s="125" t="s">
        <v>13</v>
      </c>
      <c r="D23" s="125"/>
      <c r="E23" s="60">
        <v>-16931000</v>
      </c>
    </row>
    <row r="24" ht="24" customHeight="1"/>
    <row r="25" ht="24.75" customHeight="1"/>
    <row r="26" ht="12.75">
      <c r="A26"/>
    </row>
  </sheetData>
  <sheetProtection/>
  <mergeCells count="12">
    <mergeCell ref="C20:D20"/>
    <mergeCell ref="C21:D21"/>
    <mergeCell ref="C22:D22"/>
    <mergeCell ref="C23:D23"/>
    <mergeCell ref="B16:D16"/>
    <mergeCell ref="C17:D17"/>
    <mergeCell ref="C18:D18"/>
    <mergeCell ref="C19:D19"/>
    <mergeCell ref="A6:E6"/>
    <mergeCell ref="A9:E9"/>
    <mergeCell ref="A10:E10"/>
    <mergeCell ref="A15:E15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J14" sqref="J14"/>
    </sheetView>
  </sheetViews>
  <sheetFormatPr defaultColWidth="9.0039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6" t="s">
        <v>14</v>
      </c>
      <c r="G5" s="126"/>
    </row>
    <row r="6" spans="1:7" ht="12.75">
      <c r="A6" s="127"/>
      <c r="B6" s="127"/>
      <c r="C6" s="127"/>
      <c r="D6" s="127"/>
      <c r="E6" s="127"/>
      <c r="F6" s="127"/>
      <c r="G6" s="127"/>
    </row>
    <row r="7" spans="1:7" ht="14.25" customHeight="1">
      <c r="A7" s="128" t="s">
        <v>146</v>
      </c>
      <c r="B7" s="128"/>
      <c r="C7" s="128"/>
      <c r="D7" s="128"/>
      <c r="E7" s="128"/>
      <c r="F7" s="128"/>
      <c r="G7" s="128"/>
    </row>
    <row r="8" spans="1:7" ht="15.75" customHeight="1">
      <c r="A8" s="128" t="s">
        <v>15</v>
      </c>
      <c r="B8" s="128"/>
      <c r="C8" s="128"/>
      <c r="D8" s="128"/>
      <c r="E8" s="128"/>
      <c r="F8" s="128"/>
      <c r="G8" s="128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111</v>
      </c>
      <c r="C10" s="11" t="s">
        <v>17</v>
      </c>
      <c r="D10" s="11" t="s">
        <v>112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SUM(B12:B16)</f>
        <v>72167830</v>
      </c>
      <c r="C11" s="13">
        <f aca="true" t="shared" si="0" ref="C11:C22">(B11*100)/$F11</f>
        <v>39.28304785087996</v>
      </c>
      <c r="D11" s="13">
        <f>SUM(D12:D16)</f>
        <v>111544570</v>
      </c>
      <c r="E11" s="13">
        <f aca="true" t="shared" si="1" ref="E11:E22">(D11*100)/$F11</f>
        <v>60.71695214912004</v>
      </c>
      <c r="F11" s="13">
        <f aca="true" t="shared" si="2" ref="F11:F17">B11+D11</f>
        <v>183712400</v>
      </c>
      <c r="G11" s="13">
        <v>100</v>
      </c>
    </row>
    <row r="12" spans="1:8" s="14" customFormat="1" ht="24" customHeight="1">
      <c r="A12" s="15" t="s">
        <v>20</v>
      </c>
      <c r="B12" s="16">
        <v>12093200</v>
      </c>
      <c r="C12" s="16">
        <f t="shared" si="0"/>
        <v>53.0294193740764</v>
      </c>
      <c r="D12" s="16">
        <v>10711500</v>
      </c>
      <c r="E12" s="16">
        <f t="shared" si="1"/>
        <v>46.9705806259236</v>
      </c>
      <c r="F12" s="16">
        <f t="shared" si="2"/>
        <v>22804700</v>
      </c>
      <c r="G12" s="16">
        <v>100</v>
      </c>
      <c r="H12" s="66"/>
    </row>
    <row r="13" spans="1:7" s="14" customFormat="1" ht="24" customHeight="1">
      <c r="A13" s="15" t="s">
        <v>21</v>
      </c>
      <c r="B13" s="16">
        <v>1120000</v>
      </c>
      <c r="C13" s="16">
        <f t="shared" si="0"/>
        <v>17.92286765882541</v>
      </c>
      <c r="D13" s="16">
        <v>5129000</v>
      </c>
      <c r="E13" s="16">
        <f t="shared" si="1"/>
        <v>82.07713234117459</v>
      </c>
      <c r="F13" s="16">
        <f t="shared" si="2"/>
        <v>6249000</v>
      </c>
      <c r="G13" s="16">
        <v>100</v>
      </c>
    </row>
    <row r="14" spans="1:7" s="14" customFormat="1" ht="24" customHeight="1">
      <c r="A14" s="15" t="s">
        <v>22</v>
      </c>
      <c r="B14" s="16">
        <v>125000</v>
      </c>
      <c r="C14" s="16">
        <f t="shared" si="0"/>
        <v>0.64883016958552</v>
      </c>
      <c r="D14" s="16">
        <v>19140442</v>
      </c>
      <c r="E14" s="16">
        <f t="shared" si="1"/>
        <v>99.35116983041448</v>
      </c>
      <c r="F14" s="16">
        <f t="shared" si="2"/>
        <v>19265442</v>
      </c>
      <c r="G14" s="16">
        <v>100</v>
      </c>
    </row>
    <row r="15" spans="1:7" s="14" customFormat="1" ht="24" customHeight="1">
      <c r="A15" s="15" t="s">
        <v>23</v>
      </c>
      <c r="B15" s="16">
        <v>57614930</v>
      </c>
      <c r="C15" s="16">
        <f t="shared" si="0"/>
        <v>43.55375057929998</v>
      </c>
      <c r="D15" s="16">
        <v>74669728</v>
      </c>
      <c r="E15" s="16">
        <f t="shared" si="1"/>
        <v>56.44624942070002</v>
      </c>
      <c r="F15" s="16">
        <f t="shared" si="2"/>
        <v>132284658</v>
      </c>
      <c r="G15" s="16">
        <v>100</v>
      </c>
    </row>
    <row r="16" spans="1:10" s="14" customFormat="1" ht="24" customHeight="1">
      <c r="A16" s="15" t="s">
        <v>24</v>
      </c>
      <c r="B16" s="16">
        <v>1214700</v>
      </c>
      <c r="C16" s="16">
        <f t="shared" si="0"/>
        <v>39.075468056359774</v>
      </c>
      <c r="D16" s="16">
        <v>1893900</v>
      </c>
      <c r="E16" s="16">
        <f t="shared" si="1"/>
        <v>60.924531943640226</v>
      </c>
      <c r="F16" s="16">
        <f t="shared" si="2"/>
        <v>3108600</v>
      </c>
      <c r="G16" s="16">
        <v>100</v>
      </c>
      <c r="J16" s="66"/>
    </row>
    <row r="17" spans="1:7" s="14" customFormat="1" ht="24" customHeight="1">
      <c r="A17" s="17" t="s">
        <v>25</v>
      </c>
      <c r="B17" s="73">
        <v>0</v>
      </c>
      <c r="C17" s="16">
        <f t="shared" si="0"/>
        <v>0</v>
      </c>
      <c r="D17" s="68">
        <v>-16931000</v>
      </c>
      <c r="E17" s="16">
        <f t="shared" si="1"/>
        <v>100</v>
      </c>
      <c r="F17" s="68">
        <f t="shared" si="2"/>
        <v>-16931000</v>
      </c>
      <c r="G17" s="16">
        <v>100</v>
      </c>
    </row>
    <row r="18" spans="1:7" s="14" customFormat="1" ht="24" customHeight="1">
      <c r="A18" s="12" t="s">
        <v>26</v>
      </c>
      <c r="B18" s="13">
        <f>SUM(B19:B20)</f>
        <v>0</v>
      </c>
      <c r="C18" s="13">
        <f t="shared" si="0"/>
        <v>0</v>
      </c>
      <c r="D18" s="13">
        <f>SUM(D19:D20)</f>
        <v>4649000</v>
      </c>
      <c r="E18" s="13">
        <f t="shared" si="1"/>
        <v>100</v>
      </c>
      <c r="F18" s="13">
        <f>B18+D18</f>
        <v>4649000</v>
      </c>
      <c r="G18" s="13">
        <v>100</v>
      </c>
    </row>
    <row r="19" spans="1:7" s="14" customFormat="1" ht="24" customHeight="1">
      <c r="A19" s="15" t="s">
        <v>27</v>
      </c>
      <c r="B19" s="16">
        <v>0</v>
      </c>
      <c r="C19" s="16">
        <f t="shared" si="0"/>
        <v>0</v>
      </c>
      <c r="D19" s="16">
        <v>30000</v>
      </c>
      <c r="E19" s="16">
        <f t="shared" si="1"/>
        <v>100</v>
      </c>
      <c r="F19" s="16">
        <f>B19+D19</f>
        <v>30000</v>
      </c>
      <c r="G19" s="16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4619000</v>
      </c>
      <c r="E20" s="16">
        <f t="shared" si="1"/>
        <v>100</v>
      </c>
      <c r="F20" s="16">
        <f>B20+D20</f>
        <v>4619000</v>
      </c>
      <c r="G20" s="16">
        <v>100</v>
      </c>
    </row>
    <row r="21" spans="1:7" s="14" customFormat="1" ht="24" customHeight="1">
      <c r="A21" s="18" t="s">
        <v>29</v>
      </c>
      <c r="B21" s="13">
        <v>0</v>
      </c>
      <c r="C21" s="13">
        <f t="shared" si="0"/>
        <v>0</v>
      </c>
      <c r="D21" s="13">
        <v>7769600</v>
      </c>
      <c r="E21" s="13">
        <f t="shared" si="1"/>
        <v>100</v>
      </c>
      <c r="F21" s="13">
        <f>B21+D21</f>
        <v>7769600</v>
      </c>
      <c r="G21" s="16">
        <v>100</v>
      </c>
    </row>
    <row r="22" spans="1:7" s="14" customFormat="1" ht="24" customHeight="1">
      <c r="A22" s="19" t="s">
        <v>30</v>
      </c>
      <c r="B22" s="20">
        <f>B18+B11+B17</f>
        <v>72167830</v>
      </c>
      <c r="C22" s="21">
        <f t="shared" si="0"/>
        <v>40.2722265625</v>
      </c>
      <c r="D22" s="21">
        <f>D11+D18+D21+D17</f>
        <v>107032170</v>
      </c>
      <c r="E22" s="21">
        <f t="shared" si="1"/>
        <v>59.7277734375</v>
      </c>
      <c r="F22" s="21">
        <f>F21+F18+F11+F17</f>
        <v>179200000</v>
      </c>
      <c r="G22" s="21">
        <v>100</v>
      </c>
    </row>
  </sheetData>
  <sheetProtection/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I18" sqref="I18"/>
    </sheetView>
  </sheetViews>
  <sheetFormatPr defaultColWidth="9.0039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7.7109375" style="1" customWidth="1"/>
    <col min="7" max="7" width="14.00390625" style="1" customWidth="1"/>
    <col min="8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6" t="s">
        <v>31</v>
      </c>
      <c r="G5" s="126"/>
    </row>
    <row r="6" spans="1:7" ht="12.75">
      <c r="A6" s="127"/>
      <c r="B6" s="127"/>
      <c r="C6" s="127"/>
      <c r="D6" s="127"/>
      <c r="E6" s="127"/>
      <c r="F6" s="127"/>
      <c r="G6" s="127"/>
    </row>
    <row r="7" spans="1:7" ht="12.75">
      <c r="A7" s="129" t="s">
        <v>149</v>
      </c>
      <c r="B7" s="129"/>
      <c r="C7" s="129"/>
      <c r="D7" s="129"/>
      <c r="E7" s="129"/>
      <c r="F7" s="129"/>
      <c r="G7" s="129"/>
    </row>
    <row r="8" spans="1:7" ht="12.75">
      <c r="A8" s="129" t="s">
        <v>15</v>
      </c>
      <c r="B8" s="129"/>
      <c r="C8" s="129"/>
      <c r="D8" s="129"/>
      <c r="E8" s="129"/>
      <c r="F8" s="129"/>
      <c r="G8" s="129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111</v>
      </c>
      <c r="C10" s="11" t="s">
        <v>17</v>
      </c>
      <c r="D10" s="11" t="s">
        <v>112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32</v>
      </c>
      <c r="B11" s="13">
        <f>SUM(B12:B14)</f>
        <v>70509520</v>
      </c>
      <c r="C11" s="13">
        <f aca="true" t="shared" si="0" ref="C11:C21">(B11*100)/$F11</f>
        <v>46.058633176357965</v>
      </c>
      <c r="D11" s="13">
        <f>SUM(D12:D14)</f>
        <v>82576916</v>
      </c>
      <c r="E11" s="13">
        <f aca="true" t="shared" si="1" ref="E11:E21">(D11*100)/$F11</f>
        <v>53.941366823642035</v>
      </c>
      <c r="F11" s="13">
        <f aca="true" t="shared" si="2" ref="F11:F19">B11+D11</f>
        <v>153086436</v>
      </c>
      <c r="G11" s="13">
        <v>100</v>
      </c>
    </row>
    <row r="12" spans="1:7" s="14" customFormat="1" ht="24" customHeight="1">
      <c r="A12" s="15" t="s">
        <v>33</v>
      </c>
      <c r="B12" s="16">
        <v>35436391</v>
      </c>
      <c r="C12" s="16">
        <f t="shared" si="0"/>
        <v>44.580764404984826</v>
      </c>
      <c r="D12" s="16">
        <v>44051683</v>
      </c>
      <c r="E12" s="16">
        <f t="shared" si="1"/>
        <v>55.419235595015174</v>
      </c>
      <c r="F12" s="16">
        <f t="shared" si="2"/>
        <v>79488074</v>
      </c>
      <c r="G12" s="16">
        <v>100</v>
      </c>
    </row>
    <row r="13" spans="1:7" s="14" customFormat="1" ht="24" customHeight="1">
      <c r="A13" s="15" t="s">
        <v>34</v>
      </c>
      <c r="B13" s="16">
        <v>120000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120000</v>
      </c>
      <c r="G13" s="16">
        <v>100</v>
      </c>
    </row>
    <row r="14" spans="1:9" s="14" customFormat="1" ht="24" customHeight="1">
      <c r="A14" s="15" t="s">
        <v>35</v>
      </c>
      <c r="B14" s="16">
        <v>34953129</v>
      </c>
      <c r="C14" s="16">
        <f t="shared" si="0"/>
        <v>47.56928168866911</v>
      </c>
      <c r="D14" s="16">
        <v>38525233</v>
      </c>
      <c r="E14" s="16">
        <f t="shared" si="1"/>
        <v>52.43071831133089</v>
      </c>
      <c r="F14" s="16">
        <f t="shared" si="2"/>
        <v>73478362</v>
      </c>
      <c r="G14" s="16">
        <v>100</v>
      </c>
      <c r="I14" s="66"/>
    </row>
    <row r="15" spans="1:7" s="14" customFormat="1" ht="24" customHeight="1">
      <c r="A15" s="12" t="s">
        <v>36</v>
      </c>
      <c r="B15" s="13">
        <f>SUM(B16:B18)</f>
        <v>1558310</v>
      </c>
      <c r="C15" s="13">
        <f t="shared" si="0"/>
        <v>19.332518171185043</v>
      </c>
      <c r="D15" s="13">
        <f>SUM(D16:D17)</f>
        <v>6502254</v>
      </c>
      <c r="E15" s="13">
        <f t="shared" si="1"/>
        <v>80.66748182881496</v>
      </c>
      <c r="F15" s="13">
        <f t="shared" si="2"/>
        <v>8060564</v>
      </c>
      <c r="G15" s="13">
        <v>100</v>
      </c>
    </row>
    <row r="16" spans="1:7" s="14" customFormat="1" ht="24" customHeight="1">
      <c r="A16" s="15" t="s">
        <v>37</v>
      </c>
      <c r="B16" s="16">
        <v>1028310</v>
      </c>
      <c r="C16" s="16">
        <f t="shared" si="0"/>
        <v>13.709769025369292</v>
      </c>
      <c r="D16" s="16">
        <v>6472254</v>
      </c>
      <c r="E16" s="16">
        <f t="shared" si="1"/>
        <v>86.2902309746307</v>
      </c>
      <c r="F16" s="16">
        <f t="shared" si="2"/>
        <v>7500564</v>
      </c>
      <c r="G16" s="16">
        <v>100</v>
      </c>
    </row>
    <row r="17" spans="1:9" s="14" customFormat="1" ht="24" customHeight="1">
      <c r="A17" s="15" t="s">
        <v>38</v>
      </c>
      <c r="B17" s="16">
        <v>30000</v>
      </c>
      <c r="C17" s="16">
        <f t="shared" si="0"/>
        <v>50</v>
      </c>
      <c r="D17" s="16">
        <v>30000</v>
      </c>
      <c r="E17" s="16">
        <f t="shared" si="1"/>
        <v>50</v>
      </c>
      <c r="F17" s="16">
        <f t="shared" si="2"/>
        <v>60000</v>
      </c>
      <c r="G17" s="16">
        <v>100</v>
      </c>
      <c r="I17" s="66"/>
    </row>
    <row r="18" spans="1:7" s="14" customFormat="1" ht="24" customHeight="1">
      <c r="A18" s="15" t="s">
        <v>39</v>
      </c>
      <c r="B18" s="16">
        <v>500000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500000</v>
      </c>
      <c r="G18" s="16"/>
    </row>
    <row r="19" spans="1:7" s="14" customFormat="1" ht="24" customHeight="1">
      <c r="A19" s="18" t="s">
        <v>40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41</v>
      </c>
      <c r="B20" s="13">
        <v>0</v>
      </c>
      <c r="C20" s="16">
        <f t="shared" si="0"/>
        <v>0</v>
      </c>
      <c r="D20" s="13">
        <v>17953000</v>
      </c>
      <c r="E20" s="13">
        <f t="shared" si="1"/>
        <v>100</v>
      </c>
      <c r="F20" s="13">
        <f>D20</f>
        <v>17953000</v>
      </c>
      <c r="G20" s="16">
        <v>100</v>
      </c>
    </row>
    <row r="21" spans="1:7" s="14" customFormat="1" ht="24" customHeight="1">
      <c r="A21" s="19" t="s">
        <v>30</v>
      </c>
      <c r="B21" s="70">
        <f>SUM(B11+B15+B19+B20)</f>
        <v>72167830</v>
      </c>
      <c r="C21" s="71">
        <f t="shared" si="0"/>
        <v>40.2722265625</v>
      </c>
      <c r="D21" s="71">
        <f>SUM(D11+D15+D19+D20)</f>
        <v>107032170</v>
      </c>
      <c r="E21" s="21">
        <f t="shared" si="1"/>
        <v>59.7277734375</v>
      </c>
      <c r="F21" s="21">
        <f>F11+F15+F19+F20</f>
        <v>179200000</v>
      </c>
      <c r="G21" s="21">
        <v>100</v>
      </c>
    </row>
    <row r="22" spans="2:4" ht="15.75">
      <c r="B22" s="69"/>
      <c r="D22" s="69"/>
    </row>
    <row r="23" spans="2:4" ht="12.75">
      <c r="B23" s="65"/>
      <c r="D23" s="65"/>
    </row>
    <row r="24" spans="2:4" ht="12.75">
      <c r="B24" s="65"/>
      <c r="D24" s="65"/>
    </row>
  </sheetData>
  <sheetProtection/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9">
      <selection activeCell="B22" sqref="B22"/>
    </sheetView>
  </sheetViews>
  <sheetFormatPr defaultColWidth="9.0039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42</v>
      </c>
    </row>
    <row r="3" spans="1:4" ht="12.75" customHeight="1">
      <c r="A3" s="22" t="s">
        <v>43</v>
      </c>
      <c r="D3" s="23"/>
    </row>
    <row r="5" spans="1:7" ht="12.75">
      <c r="A5" s="130" t="s">
        <v>44</v>
      </c>
      <c r="B5" s="130"/>
      <c r="C5" s="130"/>
      <c r="D5" s="130"/>
      <c r="E5" s="130"/>
      <c r="F5" s="130"/>
      <c r="G5" s="130"/>
    </row>
    <row r="6" spans="1:7" ht="18" customHeight="1">
      <c r="A6" s="131" t="s">
        <v>150</v>
      </c>
      <c r="B6" s="131"/>
      <c r="C6" s="131"/>
      <c r="D6" s="131"/>
      <c r="E6" s="131"/>
      <c r="F6" s="131"/>
      <c r="G6" s="131"/>
    </row>
    <row r="7" spans="1:7" ht="12.75" customHeight="1">
      <c r="A7" s="132" t="s">
        <v>15</v>
      </c>
      <c r="B7" s="132"/>
      <c r="C7" s="132"/>
      <c r="D7" s="132"/>
      <c r="E7" s="132"/>
      <c r="F7" s="132"/>
      <c r="G7" s="132"/>
    </row>
    <row r="8" spans="1:7" ht="12.75" customHeight="1">
      <c r="A8" s="110"/>
      <c r="B8" s="110"/>
      <c r="C8" s="110"/>
      <c r="D8" s="110"/>
      <c r="E8" s="110"/>
      <c r="F8" s="110"/>
      <c r="G8" s="110"/>
    </row>
    <row r="9" spans="1:7" ht="33" customHeight="1">
      <c r="A9" s="94" t="s">
        <v>45</v>
      </c>
      <c r="B9" s="95" t="s">
        <v>111</v>
      </c>
      <c r="C9" s="95" t="s">
        <v>17</v>
      </c>
      <c r="D9" s="95" t="s">
        <v>112</v>
      </c>
      <c r="E9" s="95" t="s">
        <v>17</v>
      </c>
      <c r="F9" s="95" t="s">
        <v>18</v>
      </c>
      <c r="G9" s="95" t="s">
        <v>17</v>
      </c>
    </row>
    <row r="10" spans="1:7" ht="12.75" customHeight="1">
      <c r="A10" s="96" t="s">
        <v>46</v>
      </c>
      <c r="B10" s="97">
        <v>7442000</v>
      </c>
      <c r="C10" s="98">
        <f aca="true" t="shared" si="0" ref="C10:C30">(B10*100)/$F10</f>
        <v>100</v>
      </c>
      <c r="D10" s="97">
        <v>0</v>
      </c>
      <c r="E10" s="98">
        <f aca="true" t="shared" si="1" ref="E10:E32">(D10*100)/$F10</f>
        <v>0</v>
      </c>
      <c r="F10" s="97">
        <f aca="true" t="shared" si="2" ref="F10:F28">B10+D10</f>
        <v>7442000</v>
      </c>
      <c r="G10" s="98">
        <v>100</v>
      </c>
    </row>
    <row r="11" spans="1:7" ht="12.75" customHeight="1">
      <c r="A11" s="96" t="s">
        <v>47</v>
      </c>
      <c r="B11" s="97">
        <v>23132354</v>
      </c>
      <c r="C11" s="98">
        <f t="shared" si="0"/>
        <v>99.87047948580701</v>
      </c>
      <c r="D11" s="97">
        <v>30000</v>
      </c>
      <c r="E11" s="98">
        <f t="shared" si="1"/>
        <v>0.12952051419298746</v>
      </c>
      <c r="F11" s="97">
        <f t="shared" si="2"/>
        <v>23162354</v>
      </c>
      <c r="G11" s="98">
        <v>100</v>
      </c>
    </row>
    <row r="12" spans="1:7" ht="12.75" customHeight="1">
      <c r="A12" s="96" t="s">
        <v>143</v>
      </c>
      <c r="B12" s="97">
        <v>10000</v>
      </c>
      <c r="C12" s="98">
        <f t="shared" si="0"/>
        <v>100</v>
      </c>
      <c r="D12" s="97">
        <v>0</v>
      </c>
      <c r="E12" s="98"/>
      <c r="F12" s="97">
        <f t="shared" si="2"/>
        <v>10000</v>
      </c>
      <c r="G12" s="98">
        <v>100</v>
      </c>
    </row>
    <row r="13" spans="1:7" ht="12.75" customHeight="1">
      <c r="A13" s="96" t="s">
        <v>48</v>
      </c>
      <c r="B13" s="97">
        <v>2096557</v>
      </c>
      <c r="C13" s="98">
        <f t="shared" si="0"/>
        <v>37.04388799533258</v>
      </c>
      <c r="D13" s="97">
        <v>3563100</v>
      </c>
      <c r="E13" s="98">
        <f t="shared" si="1"/>
        <v>62.95611200466742</v>
      </c>
      <c r="F13" s="97">
        <f t="shared" si="2"/>
        <v>5659657</v>
      </c>
      <c r="G13" s="98">
        <v>100</v>
      </c>
    </row>
    <row r="14" spans="1:7" ht="12.75" customHeight="1">
      <c r="A14" s="96" t="s">
        <v>49</v>
      </c>
      <c r="B14" s="97">
        <v>1291000</v>
      </c>
      <c r="C14" s="98">
        <f t="shared" si="0"/>
        <v>8.450058908234062</v>
      </c>
      <c r="D14" s="97">
        <v>13987000</v>
      </c>
      <c r="E14" s="98">
        <f t="shared" si="1"/>
        <v>91.54994109176594</v>
      </c>
      <c r="F14" s="97">
        <f t="shared" si="2"/>
        <v>15278000</v>
      </c>
      <c r="G14" s="98">
        <v>100</v>
      </c>
    </row>
    <row r="15" spans="1:7" ht="12.75" customHeight="1">
      <c r="A15" s="96" t="s">
        <v>50</v>
      </c>
      <c r="B15" s="97">
        <v>10239280</v>
      </c>
      <c r="C15" s="98">
        <f t="shared" si="0"/>
        <v>23.18509108305719</v>
      </c>
      <c r="D15" s="97">
        <v>33923928</v>
      </c>
      <c r="E15" s="98">
        <f t="shared" si="1"/>
        <v>76.81490891694281</v>
      </c>
      <c r="F15" s="97">
        <f t="shared" si="2"/>
        <v>44163208</v>
      </c>
      <c r="G15" s="98">
        <v>100</v>
      </c>
    </row>
    <row r="16" spans="1:7" ht="12.75" customHeight="1">
      <c r="A16" s="96" t="s">
        <v>110</v>
      </c>
      <c r="B16" s="97">
        <v>36600</v>
      </c>
      <c r="C16" s="98">
        <f t="shared" si="0"/>
        <v>100</v>
      </c>
      <c r="D16" s="97">
        <v>0</v>
      </c>
      <c r="E16" s="98">
        <f t="shared" si="1"/>
        <v>0</v>
      </c>
      <c r="F16" s="97">
        <f t="shared" si="2"/>
        <v>36600</v>
      </c>
      <c r="G16" s="98">
        <v>100</v>
      </c>
    </row>
    <row r="17" spans="1:7" ht="12.75" customHeight="1">
      <c r="A17" s="96" t="s">
        <v>51</v>
      </c>
      <c r="B17" s="97">
        <v>5306000</v>
      </c>
      <c r="C17" s="98">
        <f t="shared" si="0"/>
        <v>12.90183213310956</v>
      </c>
      <c r="D17" s="97">
        <v>35819942</v>
      </c>
      <c r="E17" s="98">
        <f t="shared" si="1"/>
        <v>87.09816786689044</v>
      </c>
      <c r="F17" s="97">
        <f t="shared" si="2"/>
        <v>41125942</v>
      </c>
      <c r="G17" s="98">
        <v>100</v>
      </c>
    </row>
    <row r="18" spans="1:7" ht="12.75" customHeight="1">
      <c r="A18" s="96" t="s">
        <v>52</v>
      </c>
      <c r="B18" s="97">
        <v>3086000</v>
      </c>
      <c r="C18" s="98">
        <f t="shared" si="0"/>
        <v>100</v>
      </c>
      <c r="D18" s="97">
        <v>0</v>
      </c>
      <c r="E18" s="98">
        <f t="shared" si="1"/>
        <v>0</v>
      </c>
      <c r="F18" s="97">
        <f t="shared" si="2"/>
        <v>3086000</v>
      </c>
      <c r="G18" s="98">
        <v>100</v>
      </c>
    </row>
    <row r="19" spans="1:7" ht="12.75" customHeight="1">
      <c r="A19" s="96" t="s">
        <v>53</v>
      </c>
      <c r="B19" s="97">
        <v>4441790</v>
      </c>
      <c r="C19" s="98">
        <f t="shared" si="0"/>
        <v>79.8625981923086</v>
      </c>
      <c r="D19" s="97">
        <v>1120000</v>
      </c>
      <c r="E19" s="98">
        <f t="shared" si="1"/>
        <v>20.137401807691408</v>
      </c>
      <c r="F19" s="97">
        <f t="shared" si="2"/>
        <v>5561790</v>
      </c>
      <c r="G19" s="98">
        <v>100</v>
      </c>
    </row>
    <row r="20" spans="1:7" ht="12.75" customHeight="1">
      <c r="A20" s="96" t="s">
        <v>54</v>
      </c>
      <c r="B20" s="97">
        <v>2039566</v>
      </c>
      <c r="C20" s="98">
        <f t="shared" si="0"/>
        <v>100</v>
      </c>
      <c r="D20" s="97">
        <v>0</v>
      </c>
      <c r="E20" s="98">
        <f t="shared" si="1"/>
        <v>0</v>
      </c>
      <c r="F20" s="97">
        <f t="shared" si="2"/>
        <v>2039566</v>
      </c>
      <c r="G20" s="98">
        <v>100</v>
      </c>
    </row>
    <row r="21" spans="1:7" ht="12.75" customHeight="1">
      <c r="A21" s="96" t="s">
        <v>55</v>
      </c>
      <c r="B21" s="97">
        <v>3695044</v>
      </c>
      <c r="C21" s="98">
        <f t="shared" si="0"/>
        <v>95.84462098896982</v>
      </c>
      <c r="D21" s="97">
        <v>160200</v>
      </c>
      <c r="E21" s="98">
        <f t="shared" si="1"/>
        <v>4.1553790110301705</v>
      </c>
      <c r="F21" s="97">
        <f t="shared" si="2"/>
        <v>3855244</v>
      </c>
      <c r="G21" s="98">
        <v>100</v>
      </c>
    </row>
    <row r="22" spans="1:7" ht="12.75" customHeight="1">
      <c r="A22" s="96" t="s">
        <v>140</v>
      </c>
      <c r="B22" s="97">
        <v>847299</v>
      </c>
      <c r="C22" s="98">
        <f t="shared" si="0"/>
        <v>100</v>
      </c>
      <c r="D22" s="97">
        <v>0</v>
      </c>
      <c r="E22" s="98">
        <f t="shared" si="1"/>
        <v>0</v>
      </c>
      <c r="F22" s="97">
        <f t="shared" si="2"/>
        <v>847299</v>
      </c>
      <c r="G22" s="98">
        <v>100</v>
      </c>
    </row>
    <row r="23" spans="1:7" ht="12.75" customHeight="1">
      <c r="A23" s="96" t="s">
        <v>56</v>
      </c>
      <c r="B23" s="97">
        <v>1398360</v>
      </c>
      <c r="C23" s="98">
        <f t="shared" si="0"/>
        <v>100</v>
      </c>
      <c r="D23" s="97">
        <v>0</v>
      </c>
      <c r="E23" s="98">
        <f t="shared" si="1"/>
        <v>0</v>
      </c>
      <c r="F23" s="97">
        <f t="shared" si="2"/>
        <v>1398360</v>
      </c>
      <c r="G23" s="98">
        <v>100</v>
      </c>
    </row>
    <row r="24" spans="1:7" ht="12.75" customHeight="1">
      <c r="A24" s="96" t="s">
        <v>57</v>
      </c>
      <c r="B24" s="97">
        <v>191580</v>
      </c>
      <c r="C24" s="98">
        <f t="shared" si="0"/>
        <v>100</v>
      </c>
      <c r="D24" s="97">
        <v>0</v>
      </c>
      <c r="E24" s="98">
        <f t="shared" si="1"/>
        <v>0</v>
      </c>
      <c r="F24" s="97">
        <f t="shared" si="2"/>
        <v>191580</v>
      </c>
      <c r="G24" s="98">
        <v>100</v>
      </c>
    </row>
    <row r="25" spans="1:7" ht="12.75" customHeight="1">
      <c r="A25" s="96" t="s">
        <v>58</v>
      </c>
      <c r="B25" s="97">
        <v>10000</v>
      </c>
      <c r="C25" s="98">
        <f t="shared" si="0"/>
        <v>100</v>
      </c>
      <c r="D25" s="97">
        <v>0</v>
      </c>
      <c r="E25" s="98">
        <f t="shared" si="1"/>
        <v>0</v>
      </c>
      <c r="F25" s="97">
        <f t="shared" si="2"/>
        <v>10000</v>
      </c>
      <c r="G25" s="98">
        <v>101</v>
      </c>
    </row>
    <row r="26" spans="1:7" ht="12.75" customHeight="1">
      <c r="A26" s="96" t="s">
        <v>59</v>
      </c>
      <c r="B26" s="97">
        <v>2916700</v>
      </c>
      <c r="C26" s="98">
        <f t="shared" si="0"/>
        <v>99.15015127307339</v>
      </c>
      <c r="D26" s="97">
        <v>25000</v>
      </c>
      <c r="E26" s="98">
        <f t="shared" si="1"/>
        <v>0.8498487269266071</v>
      </c>
      <c r="F26" s="97">
        <f t="shared" si="2"/>
        <v>2941700</v>
      </c>
      <c r="G26" s="98">
        <v>100</v>
      </c>
    </row>
    <row r="27" spans="1:7" ht="12.75" customHeight="1">
      <c r="A27" s="96" t="s">
        <v>60</v>
      </c>
      <c r="B27" s="97">
        <v>1915700</v>
      </c>
      <c r="C27" s="98">
        <f t="shared" si="0"/>
        <v>100</v>
      </c>
      <c r="D27" s="97">
        <v>0</v>
      </c>
      <c r="E27" s="98">
        <f t="shared" si="1"/>
        <v>0</v>
      </c>
      <c r="F27" s="97">
        <f t="shared" si="2"/>
        <v>1915700</v>
      </c>
      <c r="G27" s="98">
        <v>100</v>
      </c>
    </row>
    <row r="28" spans="1:7" ht="12.75" customHeight="1">
      <c r="A28" s="96" t="s">
        <v>61</v>
      </c>
      <c r="B28" s="97">
        <v>1972000</v>
      </c>
      <c r="C28" s="98">
        <f t="shared" si="0"/>
        <v>81.42031379025599</v>
      </c>
      <c r="D28" s="97">
        <v>450000</v>
      </c>
      <c r="E28" s="98">
        <f t="shared" si="1"/>
        <v>18.579686209744015</v>
      </c>
      <c r="F28" s="97">
        <f t="shared" si="2"/>
        <v>2422000</v>
      </c>
      <c r="G28" s="98">
        <v>100</v>
      </c>
    </row>
    <row r="29" spans="1:7" s="24" customFormat="1" ht="12.75">
      <c r="A29" s="99" t="s">
        <v>62</v>
      </c>
      <c r="B29" s="100">
        <f>SUM(B10:B28)</f>
        <v>72067830</v>
      </c>
      <c r="C29" s="101">
        <f t="shared" si="0"/>
        <v>44.72179438649184</v>
      </c>
      <c r="D29" s="100">
        <f>SUM(D10:D28)</f>
        <v>89079170</v>
      </c>
      <c r="E29" s="101">
        <f t="shared" si="1"/>
        <v>55.27820561350816</v>
      </c>
      <c r="F29" s="100">
        <f>SUM(F10:F28)</f>
        <v>161147000</v>
      </c>
      <c r="G29" s="101">
        <v>100</v>
      </c>
    </row>
    <row r="30" spans="1:7" ht="12.75">
      <c r="A30" s="102" t="s">
        <v>63</v>
      </c>
      <c r="B30" s="103">
        <v>100000</v>
      </c>
      <c r="C30" s="104">
        <f t="shared" si="0"/>
        <v>100</v>
      </c>
      <c r="D30" s="103">
        <v>0</v>
      </c>
      <c r="E30" s="104">
        <f t="shared" si="1"/>
        <v>0</v>
      </c>
      <c r="F30" s="105">
        <f>B30+D30</f>
        <v>100000</v>
      </c>
      <c r="G30" s="104">
        <v>100</v>
      </c>
    </row>
    <row r="31" spans="1:7" ht="12.75">
      <c r="A31" s="102" t="s">
        <v>64</v>
      </c>
      <c r="B31" s="103">
        <v>0</v>
      </c>
      <c r="C31" s="104"/>
      <c r="D31" s="103">
        <v>17953000</v>
      </c>
      <c r="E31" s="104">
        <f t="shared" si="1"/>
        <v>100</v>
      </c>
      <c r="F31" s="106">
        <f>B31+D31</f>
        <v>17953000</v>
      </c>
      <c r="G31" s="104">
        <v>100</v>
      </c>
    </row>
    <row r="32" spans="1:7" ht="12.75">
      <c r="A32" s="107" t="s">
        <v>30</v>
      </c>
      <c r="B32" s="108">
        <f>SUM(B29:B30)</f>
        <v>72167830</v>
      </c>
      <c r="C32" s="104">
        <f>(B32*100)/$F32</f>
        <v>40.2722265625</v>
      </c>
      <c r="D32" s="103">
        <f>SUM(D29:D31)</f>
        <v>107032170</v>
      </c>
      <c r="E32" s="104">
        <f t="shared" si="1"/>
        <v>59.7277734375</v>
      </c>
      <c r="F32" s="103">
        <f>SUM(F29:F31)</f>
        <v>179200000</v>
      </c>
      <c r="G32" s="104">
        <v>100</v>
      </c>
    </row>
    <row r="33" spans="1:7" ht="12.75">
      <c r="A33" s="109"/>
      <c r="B33" s="109"/>
      <c r="C33" s="109"/>
      <c r="D33" s="109"/>
      <c r="E33" s="109"/>
      <c r="F33" s="109"/>
      <c r="G33" s="109"/>
    </row>
    <row r="35" ht="10.5">
      <c r="F35" s="23"/>
    </row>
    <row r="36" ht="10.5">
      <c r="F36" s="23"/>
    </row>
  </sheetData>
  <sheetProtection/>
  <mergeCells count="3">
    <mergeCell ref="A5:G5"/>
    <mergeCell ref="A6:G6"/>
    <mergeCell ref="A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25">
      <selection activeCell="I19" sqref="I19"/>
    </sheetView>
  </sheetViews>
  <sheetFormatPr defaultColWidth="9.0039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141</v>
      </c>
    </row>
    <row r="3" ht="14.25">
      <c r="A3" s="2" t="s">
        <v>142</v>
      </c>
    </row>
    <row r="5" spans="1:7" ht="15">
      <c r="A5" s="126" t="s">
        <v>65</v>
      </c>
      <c r="B5" s="126"/>
      <c r="C5" s="126"/>
      <c r="D5" s="126"/>
      <c r="E5" s="126"/>
      <c r="F5" s="126"/>
      <c r="G5" s="126"/>
    </row>
    <row r="6" spans="1:7" ht="12.75">
      <c r="A6" s="133" t="s">
        <v>144</v>
      </c>
      <c r="B6" s="133"/>
      <c r="C6" s="133"/>
      <c r="D6" s="133"/>
      <c r="E6" s="133"/>
      <c r="F6" s="133"/>
      <c r="G6" s="133"/>
    </row>
    <row r="7" spans="1:7" s="14" customFormat="1" ht="33" customHeight="1">
      <c r="A7" s="10" t="s">
        <v>66</v>
      </c>
      <c r="B7" s="11" t="s">
        <v>111</v>
      </c>
      <c r="C7" s="11" t="s">
        <v>17</v>
      </c>
      <c r="D7" s="11" t="s">
        <v>112</v>
      </c>
      <c r="E7" s="11" t="s">
        <v>17</v>
      </c>
      <c r="F7" s="11" t="s">
        <v>18</v>
      </c>
      <c r="G7" s="11" t="s">
        <v>17</v>
      </c>
    </row>
    <row r="8" spans="1:7" s="25" customFormat="1" ht="19.5" customHeight="1">
      <c r="A8" s="111" t="s">
        <v>67</v>
      </c>
      <c r="B8" s="112"/>
      <c r="C8" s="112"/>
      <c r="D8" s="112"/>
      <c r="E8" s="112"/>
      <c r="F8" s="112"/>
      <c r="G8" s="112"/>
    </row>
    <row r="9" spans="1:7" s="25" customFormat="1" ht="19.5" customHeight="1">
      <c r="A9" s="87" t="s">
        <v>113</v>
      </c>
      <c r="B9" s="86">
        <v>7442000</v>
      </c>
      <c r="C9" s="13">
        <f>(B9*100)/$F9</f>
        <v>100</v>
      </c>
      <c r="D9" s="13">
        <v>0</v>
      </c>
      <c r="E9" s="13">
        <f>(D9*100)/$F9</f>
        <v>0</v>
      </c>
      <c r="F9" s="13">
        <f>B9</f>
        <v>7442000</v>
      </c>
      <c r="G9" s="13">
        <v>100</v>
      </c>
    </row>
    <row r="10" spans="1:7" ht="15.75" customHeight="1">
      <c r="A10" s="113" t="s">
        <v>68</v>
      </c>
      <c r="B10" s="114"/>
      <c r="C10" s="112"/>
      <c r="D10" s="114"/>
      <c r="E10" s="112"/>
      <c r="F10" s="114"/>
      <c r="G10" s="112"/>
    </row>
    <row r="11" spans="1:7" ht="15.75" customHeight="1">
      <c r="A11" s="75" t="s">
        <v>114</v>
      </c>
      <c r="B11" s="26">
        <v>2362650</v>
      </c>
      <c r="C11" s="13">
        <f aca="true" t="shared" si="0" ref="C11:C17">(B11*100)/$F11</f>
        <v>100</v>
      </c>
      <c r="D11" s="26">
        <v>0</v>
      </c>
      <c r="E11" s="13">
        <f aca="true" t="shared" si="1" ref="E11:E17">(D11*100)/$F11</f>
        <v>0</v>
      </c>
      <c r="F11" s="26">
        <f>B11+D11</f>
        <v>2362650</v>
      </c>
      <c r="G11" s="13">
        <v>100</v>
      </c>
    </row>
    <row r="12" spans="1:7" ht="15.75" customHeight="1">
      <c r="A12" s="75" t="s">
        <v>115</v>
      </c>
      <c r="B12" s="26">
        <v>1183630</v>
      </c>
      <c r="C12" s="13">
        <f t="shared" si="0"/>
        <v>100</v>
      </c>
      <c r="D12" s="26">
        <v>0</v>
      </c>
      <c r="E12" s="13">
        <f t="shared" si="1"/>
        <v>0</v>
      </c>
      <c r="F12" s="26">
        <f>B12+D12</f>
        <v>1183630</v>
      </c>
      <c r="G12" s="13">
        <v>100</v>
      </c>
    </row>
    <row r="13" spans="1:7" ht="15.75" customHeight="1">
      <c r="A13" s="75" t="s">
        <v>116</v>
      </c>
      <c r="B13" s="26">
        <v>4153950</v>
      </c>
      <c r="C13" s="13">
        <f t="shared" si="0"/>
        <v>100</v>
      </c>
      <c r="D13" s="26">
        <v>0</v>
      </c>
      <c r="E13" s="13">
        <f t="shared" si="1"/>
        <v>0</v>
      </c>
      <c r="F13" s="26">
        <f aca="true" t="shared" si="2" ref="F13:F37">B13+D13</f>
        <v>4153950</v>
      </c>
      <c r="G13" s="13">
        <v>100</v>
      </c>
    </row>
    <row r="14" spans="1:7" ht="15.75" customHeight="1">
      <c r="A14" s="85" t="s">
        <v>139</v>
      </c>
      <c r="B14" s="26">
        <v>1291000</v>
      </c>
      <c r="C14" s="16">
        <f t="shared" si="0"/>
        <v>3.884926725045891</v>
      </c>
      <c r="D14" s="26">
        <v>31940000</v>
      </c>
      <c r="E14" s="16">
        <f t="shared" si="1"/>
        <v>96.11507327495411</v>
      </c>
      <c r="F14" s="26">
        <f t="shared" si="2"/>
        <v>33231000</v>
      </c>
      <c r="G14" s="16">
        <v>100</v>
      </c>
    </row>
    <row r="15" spans="1:7" ht="15.75" customHeight="1">
      <c r="A15" s="75" t="s">
        <v>117</v>
      </c>
      <c r="B15" s="26">
        <v>7025650</v>
      </c>
      <c r="C15" s="16">
        <f t="shared" si="0"/>
        <v>93.60481770399632</v>
      </c>
      <c r="D15" s="26">
        <v>480000</v>
      </c>
      <c r="E15" s="16">
        <f t="shared" si="1"/>
        <v>6.395182296003677</v>
      </c>
      <c r="F15" s="26">
        <f t="shared" si="2"/>
        <v>7505650</v>
      </c>
      <c r="G15" s="16">
        <v>100</v>
      </c>
    </row>
    <row r="16" spans="1:7" ht="15.75" customHeight="1">
      <c r="A16" s="75" t="s">
        <v>118</v>
      </c>
      <c r="B16" s="26">
        <v>733050</v>
      </c>
      <c r="C16" s="16">
        <f t="shared" si="0"/>
        <v>100</v>
      </c>
      <c r="D16" s="26">
        <v>0</v>
      </c>
      <c r="E16" s="16">
        <f t="shared" si="1"/>
        <v>0</v>
      </c>
      <c r="F16" s="26">
        <f t="shared" si="2"/>
        <v>733050</v>
      </c>
      <c r="G16" s="16">
        <v>100</v>
      </c>
    </row>
    <row r="17" spans="1:7" ht="15.75" customHeight="1">
      <c r="A17" s="75" t="s">
        <v>119</v>
      </c>
      <c r="B17" s="26">
        <v>334270</v>
      </c>
      <c r="C17" s="16">
        <f t="shared" si="0"/>
        <v>100</v>
      </c>
      <c r="D17" s="26">
        <v>0</v>
      </c>
      <c r="E17" s="16">
        <f t="shared" si="1"/>
        <v>0</v>
      </c>
      <c r="F17" s="26">
        <f t="shared" si="2"/>
        <v>334270</v>
      </c>
      <c r="G17" s="16">
        <v>100</v>
      </c>
    </row>
    <row r="18" spans="1:7" ht="15.75" customHeight="1">
      <c r="A18" s="75" t="s">
        <v>120</v>
      </c>
      <c r="B18" s="26">
        <v>5569080</v>
      </c>
      <c r="C18" s="16">
        <f aca="true" t="shared" si="3" ref="C18:C35">(B18*100)/$F18</f>
        <v>98.73765132227479</v>
      </c>
      <c r="D18" s="26">
        <v>71200</v>
      </c>
      <c r="E18" s="16">
        <f aca="true" t="shared" si="4" ref="E18:E37">(D18*100)/$F18</f>
        <v>1.2623486777252193</v>
      </c>
      <c r="F18" s="26">
        <f t="shared" si="2"/>
        <v>5640280</v>
      </c>
      <c r="G18" s="16">
        <v>100</v>
      </c>
    </row>
    <row r="19" spans="1:7" ht="15.75" customHeight="1">
      <c r="A19" s="75" t="s">
        <v>121</v>
      </c>
      <c r="B19" s="26">
        <v>1915700</v>
      </c>
      <c r="C19" s="16">
        <f t="shared" si="3"/>
        <v>100</v>
      </c>
      <c r="D19" s="26">
        <v>0</v>
      </c>
      <c r="E19" s="16">
        <f t="shared" si="4"/>
        <v>0</v>
      </c>
      <c r="F19" s="26">
        <f t="shared" si="2"/>
        <v>1915700</v>
      </c>
      <c r="G19" s="16">
        <v>100</v>
      </c>
    </row>
    <row r="20" spans="1:7" s="93" customFormat="1" ht="15.75" customHeight="1">
      <c r="A20" s="76" t="s">
        <v>122</v>
      </c>
      <c r="B20" s="90"/>
      <c r="C20" s="91"/>
      <c r="D20" s="92"/>
      <c r="E20" s="91"/>
      <c r="F20" s="92">
        <f t="shared" si="2"/>
        <v>0</v>
      </c>
      <c r="G20" s="91"/>
    </row>
    <row r="21" spans="1:7" ht="15.75" customHeight="1">
      <c r="A21" s="85" t="s">
        <v>133</v>
      </c>
      <c r="B21" s="26">
        <v>10239280</v>
      </c>
      <c r="C21" s="16">
        <f t="shared" si="3"/>
        <v>23.18509108305719</v>
      </c>
      <c r="D21" s="26">
        <v>33923928</v>
      </c>
      <c r="E21" s="16">
        <f t="shared" si="4"/>
        <v>76.81490891694281</v>
      </c>
      <c r="F21" s="26">
        <f t="shared" si="2"/>
        <v>44163208</v>
      </c>
      <c r="G21" s="16">
        <v>100</v>
      </c>
    </row>
    <row r="22" spans="1:7" ht="15.75" customHeight="1">
      <c r="A22" s="75" t="s">
        <v>123</v>
      </c>
      <c r="B22" s="26">
        <v>2248000</v>
      </c>
      <c r="C22" s="16">
        <f t="shared" si="3"/>
        <v>100</v>
      </c>
      <c r="D22" s="26">
        <v>0</v>
      </c>
      <c r="E22" s="16">
        <f t="shared" si="4"/>
        <v>0</v>
      </c>
      <c r="F22" s="26">
        <f t="shared" si="2"/>
        <v>2248000</v>
      </c>
      <c r="G22" s="16">
        <v>100</v>
      </c>
    </row>
    <row r="23" spans="1:7" ht="15.75" customHeight="1">
      <c r="A23" s="75" t="s">
        <v>124</v>
      </c>
      <c r="B23" s="26">
        <v>1368360</v>
      </c>
      <c r="C23" s="16">
        <f t="shared" si="3"/>
        <v>100</v>
      </c>
      <c r="D23" s="26">
        <v>0</v>
      </c>
      <c r="E23" s="16">
        <f t="shared" si="4"/>
        <v>0</v>
      </c>
      <c r="F23" s="26">
        <f t="shared" si="2"/>
        <v>1368360</v>
      </c>
      <c r="G23" s="16">
        <v>100</v>
      </c>
    </row>
    <row r="24" spans="1:7" s="93" customFormat="1" ht="15.75" customHeight="1">
      <c r="A24" s="76" t="s">
        <v>125</v>
      </c>
      <c r="B24" s="92">
        <v>0</v>
      </c>
      <c r="C24" s="91">
        <v>0</v>
      </c>
      <c r="D24" s="92">
        <v>0</v>
      </c>
      <c r="E24" s="91">
        <v>0</v>
      </c>
      <c r="F24" s="92">
        <f t="shared" si="2"/>
        <v>0</v>
      </c>
      <c r="G24" s="91"/>
    </row>
    <row r="25" spans="1:7" ht="15.75" customHeight="1">
      <c r="A25" s="85" t="s">
        <v>134</v>
      </c>
      <c r="B25" s="26">
        <v>1753560</v>
      </c>
      <c r="C25" s="16">
        <f t="shared" si="3"/>
        <v>72.96892424973784</v>
      </c>
      <c r="D25" s="26">
        <v>649600</v>
      </c>
      <c r="E25" s="16">
        <f t="shared" si="4"/>
        <v>27.031075750262154</v>
      </c>
      <c r="F25" s="26">
        <f t="shared" si="2"/>
        <v>2403160</v>
      </c>
      <c r="G25" s="16">
        <v>100</v>
      </c>
    </row>
    <row r="26" spans="1:7" ht="15.75" customHeight="1">
      <c r="A26" s="85" t="s">
        <v>135</v>
      </c>
      <c r="B26" s="26">
        <v>214250</v>
      </c>
      <c r="C26" s="16">
        <f t="shared" si="3"/>
        <v>81.07852412488174</v>
      </c>
      <c r="D26" s="26">
        <v>50000</v>
      </c>
      <c r="E26" s="16">
        <f t="shared" si="4"/>
        <v>18.921475875118258</v>
      </c>
      <c r="F26" s="26">
        <f t="shared" si="2"/>
        <v>264250</v>
      </c>
      <c r="G26" s="16">
        <v>100</v>
      </c>
    </row>
    <row r="27" spans="1:7" ht="15.75" customHeight="1">
      <c r="A27" s="85" t="s">
        <v>136</v>
      </c>
      <c r="B27" s="26">
        <v>32250</v>
      </c>
      <c r="C27" s="16">
        <f t="shared" si="3"/>
        <v>44.94773519163763</v>
      </c>
      <c r="D27" s="26">
        <v>39500</v>
      </c>
      <c r="E27" s="16">
        <f t="shared" si="4"/>
        <v>55.05226480836237</v>
      </c>
      <c r="F27" s="26">
        <f t="shared" si="2"/>
        <v>71750</v>
      </c>
      <c r="G27" s="16">
        <v>100</v>
      </c>
    </row>
    <row r="28" spans="1:7" ht="15.75" customHeight="1">
      <c r="A28" s="75" t="s">
        <v>126</v>
      </c>
      <c r="B28" s="26">
        <v>5760260</v>
      </c>
      <c r="C28" s="16">
        <f t="shared" si="3"/>
        <v>98.47844000779585</v>
      </c>
      <c r="D28" s="26">
        <v>89000</v>
      </c>
      <c r="E28" s="16">
        <f t="shared" si="4"/>
        <v>1.521559992204142</v>
      </c>
      <c r="F28" s="26">
        <f t="shared" si="2"/>
        <v>5849260</v>
      </c>
      <c r="G28" s="16">
        <v>100</v>
      </c>
    </row>
    <row r="29" spans="1:7" ht="15.75" customHeight="1">
      <c r="A29" s="76" t="s">
        <v>127</v>
      </c>
      <c r="B29" s="26">
        <v>4887000</v>
      </c>
      <c r="C29" s="16">
        <f t="shared" si="3"/>
        <v>100</v>
      </c>
      <c r="D29" s="26">
        <v>0</v>
      </c>
      <c r="E29" s="16">
        <f t="shared" si="4"/>
        <v>0</v>
      </c>
      <c r="F29" s="26">
        <f t="shared" si="2"/>
        <v>4887000</v>
      </c>
      <c r="G29" s="16">
        <v>100</v>
      </c>
    </row>
    <row r="30" spans="1:7" ht="15.75" customHeight="1">
      <c r="A30" s="75" t="s">
        <v>128</v>
      </c>
      <c r="B30" s="26">
        <v>4146130</v>
      </c>
      <c r="C30" s="16">
        <f t="shared" si="3"/>
        <v>78.73201003393383</v>
      </c>
      <c r="D30" s="26">
        <v>1120000</v>
      </c>
      <c r="E30" s="16">
        <f t="shared" si="4"/>
        <v>21.267989966066164</v>
      </c>
      <c r="F30" s="26">
        <f t="shared" si="2"/>
        <v>5266130</v>
      </c>
      <c r="G30" s="16">
        <v>100</v>
      </c>
    </row>
    <row r="31" spans="1:9" ht="15.75" customHeight="1">
      <c r="A31" s="85" t="s">
        <v>137</v>
      </c>
      <c r="B31" s="26">
        <v>166160</v>
      </c>
      <c r="C31" s="16">
        <f t="shared" si="3"/>
        <v>100</v>
      </c>
      <c r="D31" s="26">
        <v>0</v>
      </c>
      <c r="E31" s="16">
        <f t="shared" si="4"/>
        <v>0</v>
      </c>
      <c r="F31" s="26">
        <f t="shared" si="2"/>
        <v>166160</v>
      </c>
      <c r="G31" s="16">
        <v>100</v>
      </c>
      <c r="I31" s="65"/>
    </row>
    <row r="32" spans="1:7" ht="15.75" customHeight="1">
      <c r="A32" s="85" t="s">
        <v>138</v>
      </c>
      <c r="B32" s="26">
        <v>19500</v>
      </c>
      <c r="C32" s="16">
        <f t="shared" si="3"/>
        <v>0.6857745735888869</v>
      </c>
      <c r="D32" s="26">
        <v>2824000</v>
      </c>
      <c r="E32" s="16">
        <f t="shared" si="4"/>
        <v>99.31422542641111</v>
      </c>
      <c r="F32" s="26">
        <f t="shared" si="2"/>
        <v>2843500</v>
      </c>
      <c r="G32" s="16">
        <v>100</v>
      </c>
    </row>
    <row r="33" spans="1:7" ht="15.75" customHeight="1">
      <c r="A33" s="75" t="s">
        <v>129</v>
      </c>
      <c r="B33" s="26">
        <v>977400</v>
      </c>
      <c r="C33" s="16">
        <f t="shared" si="3"/>
        <v>100</v>
      </c>
      <c r="D33" s="26">
        <v>0</v>
      </c>
      <c r="E33" s="16">
        <f t="shared" si="4"/>
        <v>0</v>
      </c>
      <c r="F33" s="26">
        <f t="shared" si="2"/>
        <v>977400</v>
      </c>
      <c r="G33" s="16">
        <v>100</v>
      </c>
    </row>
    <row r="34" spans="1:7" ht="15.75" customHeight="1">
      <c r="A34" s="75" t="s">
        <v>130</v>
      </c>
      <c r="B34" s="26">
        <v>2938700</v>
      </c>
      <c r="C34" s="16">
        <f t="shared" si="3"/>
        <v>99.15645983061714</v>
      </c>
      <c r="D34" s="26">
        <v>25000</v>
      </c>
      <c r="E34" s="16">
        <f t="shared" si="4"/>
        <v>0.843540169382866</v>
      </c>
      <c r="F34" s="26">
        <f t="shared" si="2"/>
        <v>2963700</v>
      </c>
      <c r="G34" s="16">
        <v>100</v>
      </c>
    </row>
    <row r="35" spans="1:7" ht="15.75" customHeight="1">
      <c r="A35" s="75" t="s">
        <v>131</v>
      </c>
      <c r="B35" s="26">
        <v>5306000</v>
      </c>
      <c r="C35" s="82">
        <f t="shared" si="3"/>
        <v>12.90183213310956</v>
      </c>
      <c r="D35" s="26">
        <v>35819942</v>
      </c>
      <c r="E35" s="16">
        <f t="shared" si="4"/>
        <v>87.09816786689044</v>
      </c>
      <c r="F35" s="26">
        <f t="shared" si="2"/>
        <v>41125942</v>
      </c>
      <c r="G35" s="16">
        <v>100</v>
      </c>
    </row>
    <row r="36" spans="1:7" ht="15.75" customHeight="1">
      <c r="A36" s="83" t="s">
        <v>132</v>
      </c>
      <c r="B36" s="84">
        <v>100000</v>
      </c>
      <c r="C36" s="79">
        <f>(B36*100)/$F36</f>
        <v>100</v>
      </c>
      <c r="D36" s="80">
        <v>0</v>
      </c>
      <c r="E36" s="81">
        <f t="shared" si="4"/>
        <v>0</v>
      </c>
      <c r="F36" s="26">
        <f t="shared" si="2"/>
        <v>100000</v>
      </c>
      <c r="G36" s="81">
        <v>100</v>
      </c>
    </row>
    <row r="37" spans="1:7" ht="15.75" customHeight="1">
      <c r="A37" s="28" t="s">
        <v>30</v>
      </c>
      <c r="B37" s="27">
        <f>SUM(B9:B36)</f>
        <v>72167830</v>
      </c>
      <c r="C37" s="77">
        <f>(B37*100)/$F37</f>
        <v>40.2722265625</v>
      </c>
      <c r="D37" s="27">
        <f>SUM(D9:D36)</f>
        <v>107032170</v>
      </c>
      <c r="E37" s="88">
        <f t="shared" si="4"/>
        <v>59.7277734375</v>
      </c>
      <c r="F37" s="89">
        <f t="shared" si="2"/>
        <v>179200000</v>
      </c>
      <c r="G37" s="78">
        <v>100</v>
      </c>
    </row>
    <row r="38" ht="12.75">
      <c r="F38" s="29"/>
    </row>
    <row r="39" ht="12.75">
      <c r="F39" s="29"/>
    </row>
  </sheetData>
  <sheetProtection/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4">
      <selection activeCell="C15" sqref="C15"/>
    </sheetView>
  </sheetViews>
  <sheetFormatPr defaultColWidth="11.710937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</cols>
  <sheetData>
    <row r="2" ht="14.25">
      <c r="A2" s="2" t="s">
        <v>69</v>
      </c>
    </row>
    <row r="3" ht="14.25">
      <c r="A3" s="2" t="s">
        <v>70</v>
      </c>
    </row>
    <row r="5" spans="1:4" ht="15.75">
      <c r="A5" s="134" t="s">
        <v>109</v>
      </c>
      <c r="B5" s="134"/>
      <c r="C5" s="134"/>
      <c r="D5" s="134"/>
    </row>
    <row r="7" spans="1:4" ht="13.5" thickBot="1">
      <c r="A7" s="116" t="s">
        <v>147</v>
      </c>
      <c r="B7" s="135"/>
      <c r="C7" s="135"/>
      <c r="D7" s="136"/>
    </row>
    <row r="8" spans="1:4" ht="19.5" customHeight="1" thickBot="1">
      <c r="A8" s="137"/>
      <c r="B8" s="138"/>
      <c r="C8" s="138"/>
      <c r="D8" s="139"/>
    </row>
    <row r="9" spans="1:4" ht="28.5" customHeight="1" thickBot="1">
      <c r="A9" s="30" t="s">
        <v>71</v>
      </c>
      <c r="B9" s="31" t="s">
        <v>72</v>
      </c>
      <c r="C9" s="32" t="s">
        <v>73</v>
      </c>
      <c r="D9" s="31" t="s">
        <v>72</v>
      </c>
    </row>
    <row r="10" spans="1:4" ht="27.75" customHeight="1">
      <c r="A10" s="33" t="s">
        <v>74</v>
      </c>
      <c r="B10" s="34">
        <v>179200000</v>
      </c>
      <c r="C10" s="35" t="s">
        <v>74</v>
      </c>
      <c r="D10" s="37">
        <f>B10</f>
        <v>179200000</v>
      </c>
    </row>
    <row r="11" spans="1:4" ht="27.75" customHeight="1">
      <c r="A11" s="36" t="s">
        <v>75</v>
      </c>
      <c r="B11" s="37">
        <v>160062558</v>
      </c>
      <c r="C11" s="38" t="s">
        <v>76</v>
      </c>
      <c r="D11" s="37">
        <f>B11</f>
        <v>160062558</v>
      </c>
    </row>
    <row r="12" spans="1:4" ht="27.75" customHeight="1">
      <c r="A12" s="39" t="s">
        <v>77</v>
      </c>
      <c r="B12" s="37">
        <v>179200000</v>
      </c>
      <c r="C12" s="40" t="s">
        <v>78</v>
      </c>
      <c r="D12" s="37">
        <f>B12</f>
        <v>179200000</v>
      </c>
    </row>
    <row r="13" spans="1:4" ht="27.75" customHeight="1">
      <c r="A13" s="36" t="s">
        <v>79</v>
      </c>
      <c r="B13" s="37">
        <v>178580000</v>
      </c>
      <c r="C13" s="38" t="s">
        <v>80</v>
      </c>
      <c r="D13" s="37">
        <f>B13</f>
        <v>178580000</v>
      </c>
    </row>
    <row r="14" spans="1:4" ht="27.75" customHeight="1">
      <c r="A14" s="41" t="s">
        <v>81</v>
      </c>
      <c r="B14" s="37">
        <f>B11-B13</f>
        <v>-18517442</v>
      </c>
      <c r="C14" s="42" t="s">
        <v>81</v>
      </c>
      <c r="D14" s="37">
        <f>D11-D13</f>
        <v>-18517442</v>
      </c>
    </row>
    <row r="15" spans="1:4" ht="27.75" customHeight="1">
      <c r="A15" s="41" t="s">
        <v>82</v>
      </c>
      <c r="B15" s="37">
        <v>3000000</v>
      </c>
      <c r="C15" s="42" t="s">
        <v>83</v>
      </c>
      <c r="D15" s="37">
        <f>B15</f>
        <v>3000000</v>
      </c>
    </row>
    <row r="16" spans="1:4" ht="27.75" customHeight="1">
      <c r="A16" s="41" t="s">
        <v>84</v>
      </c>
      <c r="B16" s="37">
        <v>500000</v>
      </c>
      <c r="C16" s="42" t="s">
        <v>84</v>
      </c>
      <c r="D16" s="37">
        <f>B16</f>
        <v>500000</v>
      </c>
    </row>
    <row r="17" spans="1:4" ht="27.75" customHeight="1" thickBot="1">
      <c r="A17" s="43" t="s">
        <v>85</v>
      </c>
      <c r="B17" s="44">
        <v>-11900000</v>
      </c>
      <c r="C17" s="45" t="s">
        <v>85</v>
      </c>
      <c r="D17" s="44">
        <f>B17</f>
        <v>-11900000</v>
      </c>
    </row>
  </sheetData>
  <sheetProtection/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E20" sqref="E20"/>
    </sheetView>
  </sheetViews>
  <sheetFormatPr defaultColWidth="11.710937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</cols>
  <sheetData>
    <row r="2" ht="14.25">
      <c r="A2" s="46" t="s">
        <v>86</v>
      </c>
    </row>
    <row r="3" ht="12.75">
      <c r="A3" t="s">
        <v>87</v>
      </c>
    </row>
    <row r="4" spans="4:5" ht="12.75">
      <c r="D4" s="47"/>
      <c r="E4" s="48"/>
    </row>
    <row r="5" spans="4:5" ht="12.75">
      <c r="D5" s="47"/>
      <c r="E5" s="48"/>
    </row>
    <row r="6" spans="1:5" ht="15.75">
      <c r="A6" s="142" t="s">
        <v>88</v>
      </c>
      <c r="B6" s="142"/>
      <c r="C6" s="142"/>
      <c r="D6" s="142"/>
      <c r="E6" s="48"/>
    </row>
    <row r="7" spans="1:5" ht="15">
      <c r="A7" s="49"/>
      <c r="B7" s="49"/>
      <c r="C7" s="49"/>
      <c r="D7" s="47"/>
      <c r="E7" s="48"/>
    </row>
    <row r="8" spans="1:4" ht="31.5" customHeight="1">
      <c r="A8" s="140" t="s">
        <v>151</v>
      </c>
      <c r="B8" s="140"/>
      <c r="C8" s="140"/>
      <c r="D8" s="140"/>
    </row>
    <row r="9" spans="1:3" ht="15">
      <c r="A9" s="49"/>
      <c r="B9" s="49"/>
      <c r="C9" s="49"/>
    </row>
    <row r="10" spans="1:3" ht="15">
      <c r="A10" s="49"/>
      <c r="B10" s="49"/>
      <c r="C10" s="49"/>
    </row>
    <row r="11" spans="1:4" ht="21" customHeight="1">
      <c r="A11" s="50" t="s">
        <v>89</v>
      </c>
      <c r="B11" s="50"/>
      <c r="C11" s="50"/>
      <c r="D11" s="50">
        <v>2017</v>
      </c>
    </row>
    <row r="12" spans="1:4" ht="15">
      <c r="A12" s="49"/>
      <c r="B12" s="49"/>
      <c r="C12" s="49"/>
      <c r="D12" s="49"/>
    </row>
    <row r="13" spans="1:4" ht="15.75">
      <c r="A13" s="51" t="s">
        <v>152</v>
      </c>
      <c r="B13" s="49"/>
      <c r="C13" s="52"/>
      <c r="D13" s="115">
        <v>9880563.03</v>
      </c>
    </row>
    <row r="14" spans="1:4" ht="15">
      <c r="A14" s="49"/>
      <c r="B14" s="49"/>
      <c r="C14" s="52"/>
      <c r="D14" s="52"/>
    </row>
    <row r="15" spans="1:4" ht="15.75">
      <c r="A15" s="51" t="s">
        <v>90</v>
      </c>
      <c r="B15" s="49"/>
      <c r="C15" s="52"/>
      <c r="D15" s="52">
        <v>179200000</v>
      </c>
    </row>
    <row r="16" spans="1:4" ht="15">
      <c r="A16" s="49"/>
      <c r="B16" s="49"/>
      <c r="C16" s="52"/>
      <c r="D16" s="52"/>
    </row>
    <row r="17" spans="1:4" ht="15.75">
      <c r="A17" s="51" t="s">
        <v>91</v>
      </c>
      <c r="B17" s="49"/>
      <c r="C17" s="52"/>
      <c r="D17" s="54">
        <f>D13+D15</f>
        <v>189080563.03</v>
      </c>
    </row>
    <row r="18" spans="1:4" ht="15">
      <c r="A18" s="49"/>
      <c r="B18" s="49"/>
      <c r="C18" s="52"/>
      <c r="D18" s="52"/>
    </row>
    <row r="19" spans="1:4" ht="15.75">
      <c r="A19" s="51" t="s">
        <v>108</v>
      </c>
      <c r="B19" s="49"/>
      <c r="C19" s="52"/>
      <c r="D19" s="52">
        <v>500000</v>
      </c>
    </row>
    <row r="20" spans="1:4" ht="15">
      <c r="A20" s="49"/>
      <c r="B20" s="49"/>
      <c r="C20" s="52"/>
      <c r="D20" s="52"/>
    </row>
    <row r="21" spans="1:4" ht="15.75">
      <c r="A21" s="51" t="s">
        <v>92</v>
      </c>
      <c r="B21" s="49"/>
      <c r="C21" s="52"/>
      <c r="D21" s="52">
        <v>500000</v>
      </c>
    </row>
    <row r="22" spans="1:4" ht="15">
      <c r="A22" s="49"/>
      <c r="B22" s="49"/>
      <c r="C22" s="52"/>
      <c r="D22" s="52"/>
    </row>
    <row r="23" spans="1:4" ht="15.75">
      <c r="A23" s="51" t="s">
        <v>93</v>
      </c>
      <c r="B23" s="51"/>
      <c r="C23" s="53"/>
      <c r="D23" s="53">
        <f>D21/D15</f>
        <v>0.0027901785714285715</v>
      </c>
    </row>
    <row r="24" spans="1:4" ht="15.75">
      <c r="A24" s="51"/>
      <c r="B24" s="51"/>
      <c r="C24" s="54"/>
      <c r="D24" s="54"/>
    </row>
    <row r="25" spans="1:4" ht="15.75">
      <c r="A25" s="51" t="s">
        <v>94</v>
      </c>
      <c r="B25" s="51"/>
      <c r="C25" s="53"/>
      <c r="D25" s="53">
        <f>D21/D17</f>
        <v>0.002644375455560013</v>
      </c>
    </row>
    <row r="26" spans="1:4" ht="15">
      <c r="A26" s="49"/>
      <c r="B26" s="49"/>
      <c r="C26" s="49"/>
      <c r="D26" s="49"/>
    </row>
    <row r="27" spans="1:4" ht="15">
      <c r="A27" s="49"/>
      <c r="B27" s="49"/>
      <c r="C27" s="49"/>
      <c r="D27" s="49"/>
    </row>
    <row r="28" spans="1:4" ht="57" customHeight="1">
      <c r="A28" s="141" t="s">
        <v>95</v>
      </c>
      <c r="B28" s="141"/>
      <c r="C28" s="141"/>
      <c r="D28" s="141"/>
    </row>
  </sheetData>
  <sheetProtection/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7">
      <selection activeCell="D22" sqref="D22"/>
    </sheetView>
  </sheetViews>
  <sheetFormatPr defaultColWidth="9.0039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3"/>
      <c r="B7" s="143"/>
      <c r="C7" s="143"/>
      <c r="D7" s="143"/>
      <c r="E7" s="143"/>
      <c r="F7" s="143"/>
      <c r="G7" s="143"/>
    </row>
    <row r="8" spans="1:7" ht="15">
      <c r="A8" s="55"/>
      <c r="B8" s="55"/>
      <c r="C8" s="55"/>
      <c r="D8" s="55"/>
      <c r="E8" s="55"/>
      <c r="F8" s="55"/>
      <c r="G8" s="55"/>
    </row>
    <row r="9" spans="1:7" ht="12.75">
      <c r="A9" s="129" t="s">
        <v>96</v>
      </c>
      <c r="B9" s="129"/>
      <c r="C9" s="129"/>
      <c r="D9" s="129"/>
      <c r="E9" s="129"/>
      <c r="F9" s="129"/>
      <c r="G9" s="129"/>
    </row>
    <row r="10" spans="1:7" ht="12.75">
      <c r="A10" s="129" t="s">
        <v>148</v>
      </c>
      <c r="B10" s="129"/>
      <c r="C10" s="129"/>
      <c r="D10" s="129"/>
      <c r="E10" s="129"/>
      <c r="F10" s="129"/>
      <c r="G10" s="12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111</v>
      </c>
      <c r="C13" s="11" t="s">
        <v>17</v>
      </c>
      <c r="D13" s="11" t="s">
        <v>112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58617990</v>
      </c>
      <c r="C14" s="13">
        <f aca="true" t="shared" si="0" ref="C14:C22">(B14*100)/$F14</f>
        <v>60.91881316022846</v>
      </c>
      <c r="D14" s="13">
        <f>D15+D16</f>
        <v>37605142</v>
      </c>
      <c r="E14" s="13">
        <f aca="true" t="shared" si="1" ref="E14:E22">(D14*100)/$F14</f>
        <v>39.08118683977154</v>
      </c>
      <c r="F14" s="13">
        <f aca="true" t="shared" si="2" ref="F14:F22">B14+D14</f>
        <v>96223132</v>
      </c>
      <c r="G14" s="13">
        <v>100</v>
      </c>
    </row>
    <row r="15" spans="1:9" s="14" customFormat="1" ht="24" customHeight="1">
      <c r="A15" s="12" t="s">
        <v>98</v>
      </c>
      <c r="B15" s="16">
        <v>57061680</v>
      </c>
      <c r="C15" s="16">
        <f t="shared" si="0"/>
        <v>61.6887662020812</v>
      </c>
      <c r="D15" s="16">
        <v>35437625</v>
      </c>
      <c r="E15" s="16">
        <f t="shared" si="1"/>
        <v>38.3112337979188</v>
      </c>
      <c r="F15" s="13">
        <f t="shared" si="2"/>
        <v>92499305</v>
      </c>
      <c r="G15" s="13">
        <v>100</v>
      </c>
      <c r="I15" s="66"/>
    </row>
    <row r="16" spans="1:7" s="14" customFormat="1" ht="24" customHeight="1">
      <c r="A16" s="12" t="s">
        <v>99</v>
      </c>
      <c r="B16" s="16">
        <v>1456310</v>
      </c>
      <c r="C16" s="16">
        <f t="shared" si="0"/>
        <v>40.187072948018766</v>
      </c>
      <c r="D16" s="16">
        <v>2167517</v>
      </c>
      <c r="E16" s="16">
        <f t="shared" si="1"/>
        <v>59.812927051981234</v>
      </c>
      <c r="F16" s="13">
        <f t="shared" si="2"/>
        <v>3623827</v>
      </c>
      <c r="G16" s="13">
        <v>100</v>
      </c>
    </row>
    <row r="17" spans="1:7" s="14" customFormat="1" ht="24" customHeight="1">
      <c r="A17" s="12" t="s">
        <v>100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101</v>
      </c>
      <c r="B18" s="13">
        <f>B19+B20</f>
        <v>13549840</v>
      </c>
      <c r="C18" s="13">
        <f t="shared" si="0"/>
        <v>16.32965949016056</v>
      </c>
      <c r="D18" s="13">
        <f>D19+D20+D21</f>
        <v>69427028</v>
      </c>
      <c r="E18" s="13">
        <f t="shared" si="1"/>
        <v>83.67034050983943</v>
      </c>
      <c r="F18" s="13">
        <f t="shared" si="2"/>
        <v>82976868</v>
      </c>
      <c r="G18" s="13">
        <v>100</v>
      </c>
    </row>
    <row r="19" spans="1:7" s="14" customFormat="1" ht="24" customHeight="1">
      <c r="A19" s="12" t="s">
        <v>98</v>
      </c>
      <c r="B19" s="16">
        <v>13447840</v>
      </c>
      <c r="C19" s="16">
        <f t="shared" si="0"/>
        <v>22.195868624312315</v>
      </c>
      <c r="D19" s="16">
        <v>47139291</v>
      </c>
      <c r="E19" s="16">
        <f t="shared" si="1"/>
        <v>77.80413137568769</v>
      </c>
      <c r="F19" s="13">
        <f t="shared" si="2"/>
        <v>60587131</v>
      </c>
      <c r="G19" s="13">
        <v>100</v>
      </c>
    </row>
    <row r="20" spans="1:7" s="14" customFormat="1" ht="24" customHeight="1">
      <c r="A20" s="12" t="s">
        <v>99</v>
      </c>
      <c r="B20" s="16">
        <v>102000</v>
      </c>
      <c r="C20" s="16">
        <f t="shared" si="0"/>
        <v>2.2989868455128173</v>
      </c>
      <c r="D20" s="16">
        <v>4334737</v>
      </c>
      <c r="E20" s="16">
        <f t="shared" si="1"/>
        <v>97.70101315448719</v>
      </c>
      <c r="F20" s="13">
        <f t="shared" si="2"/>
        <v>4436737</v>
      </c>
      <c r="G20" s="13">
        <v>100</v>
      </c>
    </row>
    <row r="21" spans="1:7" s="14" customFormat="1" ht="24" customHeight="1">
      <c r="A21" s="12" t="s">
        <v>102</v>
      </c>
      <c r="B21" s="16">
        <v>0</v>
      </c>
      <c r="C21" s="16">
        <f t="shared" si="0"/>
        <v>0</v>
      </c>
      <c r="D21" s="13">
        <v>17953000</v>
      </c>
      <c r="E21" s="16">
        <f t="shared" si="1"/>
        <v>100</v>
      </c>
      <c r="F21" s="13">
        <f t="shared" si="2"/>
        <v>17953000</v>
      </c>
      <c r="G21" s="13"/>
    </row>
    <row r="22" spans="1:7" s="14" customFormat="1" ht="24" customHeight="1">
      <c r="A22" s="19" t="s">
        <v>30</v>
      </c>
      <c r="B22" s="20">
        <f>SUM(B14+B18)</f>
        <v>72167830</v>
      </c>
      <c r="C22" s="21">
        <f t="shared" si="0"/>
        <v>40.2722265625</v>
      </c>
      <c r="D22" s="21">
        <f>SUM(D14+D18)</f>
        <v>107032170</v>
      </c>
      <c r="E22" s="21">
        <f t="shared" si="1"/>
        <v>59.7277734375</v>
      </c>
      <c r="F22" s="21">
        <f t="shared" si="2"/>
        <v>179200000</v>
      </c>
      <c r="G22" s="21">
        <v>100</v>
      </c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7">
      <selection activeCell="D21" sqref="D21"/>
    </sheetView>
  </sheetViews>
  <sheetFormatPr defaultColWidth="9.0039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3"/>
      <c r="B7" s="143"/>
      <c r="C7" s="143"/>
      <c r="D7" s="143"/>
      <c r="E7" s="143"/>
      <c r="F7" s="143"/>
      <c r="G7" s="143"/>
    </row>
    <row r="8" spans="1:7" ht="15">
      <c r="A8" s="55"/>
      <c r="B8" s="55"/>
      <c r="C8" s="55"/>
      <c r="D8" s="55"/>
      <c r="E8" s="55"/>
      <c r="F8" s="55"/>
      <c r="G8" s="55"/>
    </row>
    <row r="9" spans="1:7" ht="14.25">
      <c r="A9" s="144" t="s">
        <v>103</v>
      </c>
      <c r="B9" s="144"/>
      <c r="C9" s="144"/>
      <c r="D9" s="144"/>
      <c r="E9" s="144"/>
      <c r="F9" s="144"/>
      <c r="G9" s="144"/>
    </row>
    <row r="10" spans="1:7" ht="14.25">
      <c r="A10" s="144" t="s">
        <v>148</v>
      </c>
      <c r="B10" s="144"/>
      <c r="C10" s="144"/>
      <c r="D10" s="144"/>
      <c r="E10" s="144"/>
      <c r="F10" s="144"/>
      <c r="G10" s="144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111</v>
      </c>
      <c r="C13" s="11" t="s">
        <v>17</v>
      </c>
      <c r="D13" s="11" t="s">
        <v>112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72167830</v>
      </c>
      <c r="C14" s="16">
        <f aca="true" t="shared" si="0" ref="C14:C22">(B14*100)/$F14</f>
        <v>58.44307470122519</v>
      </c>
      <c r="D14" s="13">
        <f>D15+D17+D16</f>
        <v>51316142</v>
      </c>
      <c r="E14" s="16">
        <f>(D14*100)/$F14</f>
        <v>41.55692529877481</v>
      </c>
      <c r="F14" s="13">
        <f>B14+D14</f>
        <v>123483972</v>
      </c>
      <c r="G14" s="13">
        <v>100</v>
      </c>
    </row>
    <row r="15" spans="1:9" s="14" customFormat="1" ht="24" customHeight="1">
      <c r="A15" s="12" t="s">
        <v>104</v>
      </c>
      <c r="B15" s="16">
        <v>72167830</v>
      </c>
      <c r="C15" s="16">
        <f t="shared" si="0"/>
        <v>51.80935748348476</v>
      </c>
      <c r="D15" s="16">
        <v>67127142</v>
      </c>
      <c r="E15" s="16">
        <f>(D15*100)/$F15</f>
        <v>48.19064251651524</v>
      </c>
      <c r="F15" s="56">
        <f>B15+D15</f>
        <v>139294972</v>
      </c>
      <c r="G15" s="13">
        <v>100</v>
      </c>
      <c r="I15" s="66"/>
    </row>
    <row r="16" spans="1:7" s="14" customFormat="1" ht="24" customHeight="1">
      <c r="A16" s="12" t="s">
        <v>105</v>
      </c>
      <c r="B16" s="74">
        <v>0</v>
      </c>
      <c r="C16" s="13">
        <f t="shared" si="0"/>
        <v>0</v>
      </c>
      <c r="D16" s="68">
        <v>-16931000</v>
      </c>
      <c r="E16" s="13"/>
      <c r="F16" s="72">
        <f>D16+B16</f>
        <v>-16931000</v>
      </c>
      <c r="G16" s="13">
        <v>100</v>
      </c>
    </row>
    <row r="17" spans="1:9" s="14" customFormat="1" ht="24" customHeight="1">
      <c r="A17" s="12" t="s">
        <v>106</v>
      </c>
      <c r="B17" s="16">
        <v>0</v>
      </c>
      <c r="C17" s="16">
        <f t="shared" si="0"/>
        <v>0</v>
      </c>
      <c r="D17" s="16">
        <v>1120000</v>
      </c>
      <c r="E17" s="16">
        <f aca="true" t="shared" si="1" ref="E17:E22">(D17*100)/$F17</f>
        <v>100</v>
      </c>
      <c r="F17" s="56">
        <f>B17+D17</f>
        <v>1120000</v>
      </c>
      <c r="G17" s="13">
        <v>100</v>
      </c>
      <c r="I17" s="66"/>
    </row>
    <row r="18" spans="1:9" s="14" customFormat="1" ht="24" customHeight="1">
      <c r="A18" s="12" t="s">
        <v>101</v>
      </c>
      <c r="B18" s="13">
        <f>B19+B21</f>
        <v>0</v>
      </c>
      <c r="C18" s="16">
        <f t="shared" si="0"/>
        <v>0</v>
      </c>
      <c r="D18" s="13">
        <f>D19+D21+D20</f>
        <v>55716028</v>
      </c>
      <c r="E18" s="16">
        <f t="shared" si="1"/>
        <v>100</v>
      </c>
      <c r="F18" s="13">
        <f>B18+D18</f>
        <v>55716028</v>
      </c>
      <c r="G18" s="13">
        <v>100</v>
      </c>
      <c r="I18" s="66"/>
    </row>
    <row r="19" spans="1:9" s="14" customFormat="1" ht="24" customHeight="1">
      <c r="A19" s="12" t="s">
        <v>104</v>
      </c>
      <c r="B19" s="16">
        <v>0</v>
      </c>
      <c r="C19" s="16">
        <f t="shared" si="0"/>
        <v>0</v>
      </c>
      <c r="D19" s="16">
        <v>44297428</v>
      </c>
      <c r="E19" s="16">
        <f t="shared" si="1"/>
        <v>100</v>
      </c>
      <c r="F19" s="56">
        <f>B19+D19</f>
        <v>44297428</v>
      </c>
      <c r="G19" s="13">
        <v>100</v>
      </c>
      <c r="I19" s="66"/>
    </row>
    <row r="20" spans="1:9" s="14" customFormat="1" ht="24" customHeight="1">
      <c r="A20" s="12" t="s">
        <v>107</v>
      </c>
      <c r="B20" s="13">
        <v>0</v>
      </c>
      <c r="C20" s="13">
        <f t="shared" si="0"/>
        <v>0</v>
      </c>
      <c r="D20" s="13">
        <v>7769600</v>
      </c>
      <c r="E20" s="13">
        <f t="shared" si="1"/>
        <v>100</v>
      </c>
      <c r="F20" s="57">
        <f>B20+D20</f>
        <v>7769600</v>
      </c>
      <c r="G20" s="13">
        <v>100</v>
      </c>
      <c r="I20" s="66"/>
    </row>
    <row r="21" spans="1:9" s="14" customFormat="1" ht="24" customHeight="1">
      <c r="A21" s="12" t="s">
        <v>106</v>
      </c>
      <c r="B21" s="16">
        <v>0</v>
      </c>
      <c r="C21" s="16">
        <v>0</v>
      </c>
      <c r="D21" s="16">
        <v>3649000</v>
      </c>
      <c r="E21" s="16">
        <v>0</v>
      </c>
      <c r="F21" s="56">
        <f>B21+D21</f>
        <v>3649000</v>
      </c>
      <c r="G21" s="13">
        <v>100</v>
      </c>
      <c r="I21" s="66"/>
    </row>
    <row r="22" spans="1:7" s="14" customFormat="1" ht="24" customHeight="1">
      <c r="A22" s="19" t="s">
        <v>30</v>
      </c>
      <c r="B22" s="20">
        <f>B14</f>
        <v>72167830</v>
      </c>
      <c r="C22" s="21">
        <f t="shared" si="0"/>
        <v>40.2722265625</v>
      </c>
      <c r="D22" s="21">
        <f>SUM(D14+D18)</f>
        <v>107032170</v>
      </c>
      <c r="E22" s="21">
        <f t="shared" si="1"/>
        <v>59.7277734375</v>
      </c>
      <c r="F22" s="21">
        <f>F14+F18</f>
        <v>179200000</v>
      </c>
      <c r="G22" s="21">
        <v>100</v>
      </c>
    </row>
    <row r="24" ht="12.75">
      <c r="F24" s="65"/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>pmp</cp:lastModifiedBy>
  <cp:lastPrinted>2015-10-13T21:19:39Z</cp:lastPrinted>
  <dcterms:created xsi:type="dcterms:W3CDTF">2008-10-02T15:36:07Z</dcterms:created>
  <dcterms:modified xsi:type="dcterms:W3CDTF">2016-10-18T11:25:35Z</dcterms:modified>
  <cp:category/>
  <cp:version/>
  <cp:contentType/>
  <cp:contentStatus/>
</cp:coreProperties>
</file>