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720" windowWidth="15480" windowHeight="8190" activeTab="5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Resumo da despesa " sheetId="8" r:id="rId8"/>
    <sheet name="Estimativa da Receita" sheetId="9" r:id="rId9"/>
  </sheets>
  <definedNames/>
  <calcPr fullCalcOnLoad="1"/>
</workbook>
</file>

<file path=xl/sharedStrings.xml><?xml version="1.0" encoding="utf-8"?>
<sst xmlns="http://schemas.openxmlformats.org/spreadsheetml/2006/main" count="217" uniqueCount="155">
  <si>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</si>
  <si>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</si>
  <si>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</si>
  <si>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</si>
  <si>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</si>
  <si>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</si>
  <si>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</si>
  <si>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</si>
  <si>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</si>
  <si>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</si>
  <si>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</si>
  <si>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</si>
  <si>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</si>
  <si>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</si>
  <si>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</si>
  <si>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</si>
  <si>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</si>
  <si>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</si>
  <si>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</si>
  <si>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</si>
  <si>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</si>
  <si>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</si>
  <si>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</si>
  <si>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</si>
  <si>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</si>
  <si>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</si>
  <si>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</si>
  <si>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</si>
  <si>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</si>
  <si>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</si>
  <si>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</si>
  <si>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</si>
  <si>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</si>
  <si>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</si>
  <si>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</si>
  <si>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</si>
  <si>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</si>
  <si>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</si>
  <si>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</si>
  <si>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</si>
  <si>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</si>
  <si>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</si>
  <si>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</si>
  <si>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</si>
  <si>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</si>
  <si>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</si>
  <si>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</si>
  <si>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</si>
  <si>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</si>
  <si>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</si>
  <si>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</si>
  <si>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</si>
  <si>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</si>
  <si>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</si>
  <si>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</si>
  <si>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</si>
  <si>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</si>
  <si>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</si>
  <si>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</si>
  <si>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</si>
  <si>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</si>
  <si>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</si>
  <si>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</si>
  <si>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</si>
  <si>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</si>
  <si>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</si>
  <si>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</si>
  <si>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</si>
  <si>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</si>
  <si>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</si>
  <si>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</si>
  <si>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</si>
  <si>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</si>
  <si>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</si>
  <si>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</si>
  <si>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</si>
  <si>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</si>
  <si>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</si>
  <si>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</si>
  <si>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</si>
  <si>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</si>
  <si>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</si>
  <si>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</si>
  <si>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</si>
  <si>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</si>
  <si>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</si>
  <si>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</si>
  <si>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</si>
  <si>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</si>
  <si>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</si>
  <si>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</si>
  <si>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</si>
  <si>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</si>
  <si>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</si>
  <si>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</si>
  <si>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</si>
  <si>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</si>
  <si>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</si>
  <si>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</si>
  <si>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</si>
  <si>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</si>
  <si>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</si>
  <si>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</si>
  <si>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</si>
  <si>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</si>
  <si>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</si>
  <si>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</si>
  <si>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</si>
  <si>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</si>
  <si>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</si>
  <si>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</si>
  <si>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 xml:space="preserve">ANEXO IX </t>
  </si>
  <si>
    <t>11 - Trabalho</t>
  </si>
  <si>
    <t>RECURSOS LIVRES DE DESTINAÇÃO</t>
  </si>
  <si>
    <t>RECURSOS COM DESTINAÇÃO EPECÍFICA</t>
  </si>
  <si>
    <t>ESTIMATIVA DA RECEITA TOTAL POR CATEGORIA ECONÔMICA E SEGUNDO A ORIGEM DOS RECURSOS / 2014</t>
  </si>
  <si>
    <t>ESTIMATIVA DA RECEITA TOTAL COM DETALHAMENTO POR CATEGORIA ECONÔMICA E ORIGEM DOS RECURSOS  -  2014</t>
  </si>
  <si>
    <t>FIXAÇÃO DA DESPESA TOTAL COM DETALHAMENTO POR CATEGORIA ECONÔMICA E GRUPOS DE NATUREZA DA DESPESA  -  2014</t>
  </si>
  <si>
    <t>DESPESA POR FUNÇÃO   -  2014</t>
  </si>
  <si>
    <t>DESPESAS POR PODERES/ÓRGÃOS  -  2014</t>
  </si>
  <si>
    <t xml:space="preserve">  DEMONSTRATIVO DA COMPATIBILIZAÇÃO DA PROGRAMAÇÃO DOS ORÇAMENTOS COM AS METAS FISCAIS DA LDO Art. 5º, I da LRF - 2014</t>
  </si>
  <si>
    <t>DEMONSTRATIVO DO IMPACTO ORÇAMENTÁRIO-FINANCEIRO PARA RENÚNCIA DE RECEITA EM 2014      (ART. 5º, II DA LRF)</t>
  </si>
  <si>
    <r>
      <t>1.</t>
    </r>
    <r>
      <rPr>
        <sz val="10"/>
        <rFont val="Arial"/>
        <family val="2"/>
      </rPr>
      <t xml:space="preserve"> Superávit financeiro Exercício de 2012</t>
    </r>
  </si>
  <si>
    <t>POR CATEGORIA ECONÔMICA E ORIGEM DOS RECURSOS/2014</t>
  </si>
  <si>
    <t>1010 - CÂMARA MUNICIPAL DE PIRAÍ</t>
  </si>
  <si>
    <t>1020 - SECRETARIA MUNICIPAL DE GOVERNO</t>
  </si>
  <si>
    <t>1030 - PROCURADORIA GERAL DO MUNICIÍPIO</t>
  </si>
  <si>
    <t>1040 - SECRETARIA MUNICIPAL DE ADMINISTRAÇÃO</t>
  </si>
  <si>
    <t>1050 - SECRTARIA MUNICIPAL DE FAZENDA</t>
  </si>
  <si>
    <t>1060 - COORDENADORIA MUNICIPAL DE CONTROLE INTERNO</t>
  </si>
  <si>
    <t>1070 - SECRETARIA MUNICIPAL DE PLANEJAM. E INTEGR. POL. PUBL</t>
  </si>
  <si>
    <t>1080 - SECRETARIA M UNICIPAL DE SEVIÇOS PÚBLICOS</t>
  </si>
  <si>
    <t>1090 - SECRETARIA MUNICIPAL DE ESPORTE</t>
  </si>
  <si>
    <t>1100 - SECRETARIA MUNICIPAL DE SAÚDE</t>
  </si>
  <si>
    <t>1110 - SECRETARIA MUNICIPAL DE CIÊNCIA E TECNOLOGIA</t>
  </si>
  <si>
    <t>1120 - SECRETARIA MUNICIPAL DE AGRICULTURA</t>
  </si>
  <si>
    <t>1130 - SECRETARIA MUNICIPAL DE ASSISTÊNCIA SOCIAL</t>
  </si>
  <si>
    <t>1140 - SECRETARIA MUNICIPAL DO MEIO AMBIENTE</t>
  </si>
  <si>
    <t>1150 - SECRETARIA MUNICIPAL DE CULTURA E TURISMO</t>
  </si>
  <si>
    <t>1160 - SECRETARIA MUNICIPAL DE OBRAS E URBANISMO</t>
  </si>
  <si>
    <t>1170 - SECRETARIA MUNICIPAL DE DESENVOLVIMENTO ECONÔMICO</t>
  </si>
  <si>
    <t>1180 - SECRETARIA MUNICIPAL DE TRANSPORTE E TRÂNSITO</t>
  </si>
  <si>
    <t>1190 - SECRETARIA MUNICIPAL DE EDUCAÇÃO</t>
  </si>
  <si>
    <t>9999 - RESERVA DE CONTINGÊNCIA</t>
  </si>
  <si>
    <t xml:space="preserve">  1101 - FUNDO MUNICIPAL DE SAÚDE</t>
  </si>
  <si>
    <t xml:space="preserve">  1131 - FUNDO MUNICIPAL DE ASSISTÊNCIA SOCIAL</t>
  </si>
  <si>
    <t xml:space="preserve">  1132 - FUNDO MUNICIPAL DA INFANCIA E DO ADOLESCENTE</t>
  </si>
  <si>
    <t xml:space="preserve">  1133 - FUNDO MUNICIPAL DO IDOSO</t>
  </si>
  <si>
    <t xml:space="preserve">  1161 - COORDENADORIA MUNICIPAL DE DEFESA CIVIL</t>
  </si>
  <si>
    <t xml:space="preserve">  1162 - FUNDO MUNICIPAL DE HABITAÇÃO E INTERESSE SOCIAL</t>
  </si>
  <si>
    <t xml:space="preserve">   1041 - FUNDO DE PREVIDENCIA SOCIAL DO MUNICIPIO DE PIRAI</t>
  </si>
  <si>
    <t>06 - Segurança Pública</t>
  </si>
  <si>
    <t>19 - Ciência e Tecnologia</t>
  </si>
  <si>
    <t xml:space="preserve">                    Estado do Rio de Janeiro</t>
  </si>
  <si>
    <t xml:space="preserve">                    PREFEITURA MUNICIPAL DE PIRAÍ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</si>
</sst>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_(* #,##0_);_(* \(#,##0\);_(* \-_);_(@_)"/>
    <numFmt numFmtId="166" formatCode="#,##0;\-#,##0"/>
    <numFmt numFmtId="167" formatCode="0.0"/>
    <numFmt numFmtId="168" formatCode="#,##0.00;\-#,##0.00"/>
    <numFmt numFmtId="169" formatCode="#,##0.00;[Red]\-#,##0.00"/>
    <numFmt numFmtId="170" formatCode="&quot;R$&quot;#,##0.00_);[Red]&quot;(R$&quot;#,##0.00\)"/>
    <numFmt numFmtId="171" formatCode="dd/mm/yy"/>
  </numFmts>
  <fonts count="22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 wrapText="1"/>
    </xf>
    <xf numFmtId="165" fontId="4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4" fontId="3" fillId="0" borderId="3" xfId="0" applyNumberFormat="1" applyFont="1" applyBorder="1" applyAlignment="1">
      <alignment horizontal="right" wrapText="1"/>
    </xf>
    <xf numFmtId="167" fontId="4" fillId="0" borderId="2" xfId="0" applyNumberFormat="1" applyFont="1" applyBorder="1" applyAlignment="1">
      <alignment wrapText="1"/>
    </xf>
    <xf numFmtId="168" fontId="3" fillId="0" borderId="4" xfId="0" applyNumberFormat="1" applyFont="1" applyBorder="1" applyAlignment="1">
      <alignment horizontal="right" wrapText="1"/>
    </xf>
    <xf numFmtId="169" fontId="3" fillId="0" borderId="4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0" fontId="3" fillId="0" borderId="8" xfId="0" applyFont="1" applyBorder="1" applyAlignment="1">
      <alignment vertical="top" wrapText="1"/>
    </xf>
    <xf numFmtId="170" fontId="11" fillId="0" borderId="8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165" fontId="8" fillId="0" borderId="5" xfId="0" applyNumberFormat="1" applyFont="1" applyBorder="1" applyAlignment="1">
      <alignment horizontal="right" wrapText="1"/>
    </xf>
    <xf numFmtId="165" fontId="7" fillId="0" borderId="7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16" xfId="0" applyFont="1" applyBorder="1" applyAlignment="1">
      <alignment vertical="center"/>
    </xf>
    <xf numFmtId="171" fontId="13" fillId="0" borderId="14" xfId="0" applyNumberFormat="1" applyFont="1" applyBorder="1" applyAlignment="1">
      <alignment vertical="center"/>
    </xf>
    <xf numFmtId="171" fontId="13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165" fontId="16" fillId="0" borderId="5" xfId="0" applyNumberFormat="1" applyFont="1" applyBorder="1" applyAlignment="1">
      <alignment horizontal="right" vertical="center" wrapText="1"/>
    </xf>
    <xf numFmtId="165" fontId="17" fillId="0" borderId="5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/>
    </xf>
    <xf numFmtId="165" fontId="5" fillId="0" borderId="20" xfId="0" applyNumberFormat="1" applyFont="1" applyBorder="1" applyAlignment="1">
      <alignment horizontal="right" wrapText="1"/>
    </xf>
    <xf numFmtId="166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5" fontId="7" fillId="0" borderId="27" xfId="0" applyNumberFormat="1" applyFont="1" applyBorder="1" applyAlignment="1">
      <alignment horizontal="right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43" fontId="7" fillId="0" borderId="5" xfId="0" applyNumberFormat="1" applyFont="1" applyBorder="1" applyAlignment="1">
      <alignment horizontal="right" vertical="center" wrapText="1"/>
    </xf>
    <xf numFmtId="41" fontId="7" fillId="0" borderId="5" xfId="0" applyNumberFormat="1" applyFont="1" applyBorder="1" applyAlignment="1">
      <alignment horizontal="right" vertical="center" wrapText="1"/>
    </xf>
    <xf numFmtId="0" fontId="20" fillId="0" borderId="28" xfId="0" applyFont="1" applyBorder="1" applyAlignment="1">
      <alignment/>
    </xf>
    <xf numFmtId="0" fontId="20" fillId="0" borderId="28" xfId="0" applyFont="1" applyFill="1" applyBorder="1" applyAlignment="1">
      <alignment/>
    </xf>
    <xf numFmtId="165" fontId="8" fillId="0" borderId="6" xfId="0" applyNumberFormat="1" applyFont="1" applyBorder="1" applyAlignment="1">
      <alignment horizontal="right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165" fontId="8" fillId="0" borderId="29" xfId="0" applyNumberFormat="1" applyFont="1" applyBorder="1" applyAlignment="1">
      <alignment horizontal="right" vertical="center" wrapText="1"/>
    </xf>
    <xf numFmtId="165" fontId="8" fillId="0" borderId="30" xfId="0" applyNumberFormat="1" applyFont="1" applyBorder="1" applyAlignment="1">
      <alignment horizontal="right" wrapText="1"/>
    </xf>
    <xf numFmtId="165" fontId="8" fillId="0" borderId="30" xfId="0" applyNumberFormat="1" applyFont="1" applyBorder="1" applyAlignment="1">
      <alignment horizontal="righ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0" fontId="20" fillId="0" borderId="6" xfId="0" applyFont="1" applyBorder="1" applyAlignment="1">
      <alignment wrapText="1"/>
    </xf>
    <xf numFmtId="165" fontId="8" fillId="0" borderId="7" xfId="0" applyNumberFormat="1" applyFont="1" applyBorder="1" applyAlignment="1">
      <alignment horizontal="right" wrapText="1"/>
    </xf>
    <xf numFmtId="0" fontId="21" fillId="0" borderId="28" xfId="0" applyFont="1" applyBorder="1" applyAlignment="1">
      <alignment/>
    </xf>
    <xf numFmtId="165" fontId="7" fillId="0" borderId="31" xfId="0" applyNumberFormat="1" applyFont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5" fontId="8" fillId="2" borderId="5" xfId="0" applyNumberFormat="1" applyFont="1" applyFill="1" applyBorder="1" applyAlignment="1">
      <alignment horizontal="right" wrapText="1"/>
    </xf>
    <xf numFmtId="165" fontId="7" fillId="2" borderId="5" xfId="0" applyNumberFormat="1" applyFont="1" applyFill="1" applyBorder="1" applyAlignment="1">
      <alignment horizontal="right" wrapText="1"/>
    </xf>
    <xf numFmtId="165" fontId="8" fillId="2" borderId="5" xfId="0" applyNumberFormat="1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wrapText="1"/>
    </xf>
    <xf numFmtId="0" fontId="20" fillId="2" borderId="28" xfId="0" applyFont="1" applyFill="1" applyBorder="1" applyAlignment="1">
      <alignment/>
    </xf>
    <xf numFmtId="0" fontId="20" fillId="0" borderId="28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4" fillId="0" borderId="8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4">
      <selection activeCell="G23" sqref="G23"/>
    </sheetView>
  </sheetViews>
  <sheetFormatPr defaultColWidth="9.14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2.75">
      <c r="A6" s="117" t="s">
        <v>2</v>
      </c>
      <c r="B6" s="117"/>
      <c r="C6" s="117"/>
      <c r="D6" s="117"/>
      <c r="E6" s="117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18" t="s">
        <v>115</v>
      </c>
      <c r="B9" s="118"/>
      <c r="C9" s="118"/>
      <c r="D9" s="118"/>
      <c r="E9" s="118"/>
    </row>
    <row r="10" spans="1:5" ht="15.75">
      <c r="A10" s="118" t="s">
        <v>3</v>
      </c>
      <c r="B10" s="118"/>
      <c r="C10" s="118"/>
      <c r="D10" s="118"/>
      <c r="E10" s="118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19">
        <v>1</v>
      </c>
      <c r="B15" s="120"/>
      <c r="C15" s="120"/>
      <c r="D15" s="120"/>
      <c r="E15" s="120"/>
    </row>
    <row r="16" spans="1:7" s="4" customFormat="1" ht="31.5" customHeight="1" thickBot="1" thickTop="1">
      <c r="A16" s="78" t="s">
        <v>4</v>
      </c>
      <c r="B16" s="116" t="s">
        <v>5</v>
      </c>
      <c r="C16" s="116"/>
      <c r="D16" s="116"/>
      <c r="E16" s="84">
        <f>E17+E19+E21+E23</f>
        <v>163320000</v>
      </c>
      <c r="G16" s="81"/>
    </row>
    <row r="17" spans="1:5" s="7" customFormat="1" ht="15.75" thickTop="1">
      <c r="A17" s="5"/>
      <c r="B17" s="6" t="s">
        <v>6</v>
      </c>
      <c r="C17" s="112" t="s">
        <v>7</v>
      </c>
      <c r="D17" s="113"/>
      <c r="E17" s="76">
        <v>169990244</v>
      </c>
    </row>
    <row r="18" spans="1:5" s="8" customFormat="1" ht="15">
      <c r="A18" s="5"/>
      <c r="C18" s="114"/>
      <c r="D18" s="114"/>
      <c r="E18" s="75"/>
    </row>
    <row r="19" spans="1:5" s="7" customFormat="1" ht="15">
      <c r="A19" s="5"/>
      <c r="B19" s="6" t="s">
        <v>8</v>
      </c>
      <c r="C19" s="112" t="s">
        <v>9</v>
      </c>
      <c r="D19" s="113"/>
      <c r="E19" s="76">
        <v>3356775</v>
      </c>
    </row>
    <row r="20" spans="1:5" s="7" customFormat="1" ht="15">
      <c r="A20" s="5"/>
      <c r="B20" s="6"/>
      <c r="C20" s="112"/>
      <c r="D20" s="113"/>
      <c r="E20" s="76"/>
    </row>
    <row r="21" spans="1:5" s="7" customFormat="1" ht="15">
      <c r="A21" s="5"/>
      <c r="B21" s="6" t="s">
        <v>10</v>
      </c>
      <c r="C21" s="112" t="s">
        <v>11</v>
      </c>
      <c r="D21" s="113"/>
      <c r="E21" s="76">
        <v>6170981</v>
      </c>
    </row>
    <row r="22" spans="1:5" s="7" customFormat="1" ht="13.5" customHeight="1">
      <c r="A22" s="5"/>
      <c r="C22" s="114"/>
      <c r="D22" s="114"/>
      <c r="E22" s="75"/>
    </row>
    <row r="23" spans="1:5" s="7" customFormat="1" ht="14.25" customHeight="1">
      <c r="A23" s="79"/>
      <c r="B23" s="80" t="s">
        <v>12</v>
      </c>
      <c r="C23" s="115" t="s">
        <v>13</v>
      </c>
      <c r="D23" s="115"/>
      <c r="E23" s="77">
        <v>-16198000</v>
      </c>
    </row>
    <row r="24" ht="24" customHeight="1"/>
    <row r="25" ht="24.75" customHeight="1"/>
    <row r="26" ht="12.75">
      <c r="A26"/>
    </row>
  </sheetData>
  <mergeCells count="12">
    <mergeCell ref="A6:E6"/>
    <mergeCell ref="A9:E9"/>
    <mergeCell ref="A10:E10"/>
    <mergeCell ref="A15:E15"/>
    <mergeCell ref="B16:D16"/>
    <mergeCell ref="C17:D17"/>
    <mergeCell ref="C18:D18"/>
    <mergeCell ref="C19:D19"/>
    <mergeCell ref="C20:D20"/>
    <mergeCell ref="C21:D21"/>
    <mergeCell ref="C22:D22"/>
    <mergeCell ref="C23:D23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0" sqref="H10"/>
    </sheetView>
  </sheetViews>
  <sheetFormatPr defaultColWidth="9.14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2.75">
      <c r="F5" s="121" t="s">
        <v>14</v>
      </c>
      <c r="G5" s="121"/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>
      <c r="A7" s="122" t="s">
        <v>116</v>
      </c>
      <c r="B7" s="122"/>
      <c r="C7" s="122"/>
      <c r="D7" s="122"/>
      <c r="E7" s="122"/>
      <c r="F7" s="122"/>
      <c r="G7" s="122"/>
    </row>
    <row r="8" spans="1:7" ht="12.75">
      <c r="A8" s="122" t="s">
        <v>15</v>
      </c>
      <c r="B8" s="122"/>
      <c r="C8" s="122"/>
      <c r="D8" s="122"/>
      <c r="E8" s="122"/>
      <c r="F8" s="122"/>
      <c r="G8" s="122"/>
    </row>
    <row r="9" spans="1:7" ht="12.75">
      <c r="A9" s="119">
        <v>1</v>
      </c>
      <c r="B9" s="119"/>
      <c r="C9" s="119"/>
      <c r="D9" s="119"/>
      <c r="E9" s="119"/>
      <c r="F9" s="119"/>
      <c r="G9" s="119"/>
    </row>
    <row r="10" spans="1:7" ht="44.25" customHeight="1">
      <c r="A10" s="10" t="s">
        <v>16</v>
      </c>
      <c r="B10" s="11" t="s">
        <v>113</v>
      </c>
      <c r="C10" s="11" t="s">
        <v>17</v>
      </c>
      <c r="D10" s="11" t="s">
        <v>114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SUM(B12:B17)</f>
        <v>76035553</v>
      </c>
      <c r="C11" s="13">
        <f aca="true" t="shared" si="0" ref="C11:C23">(B11*100)/$F11</f>
        <v>44.7293628215511</v>
      </c>
      <c r="D11" s="13">
        <f>SUM(D12:D17)</f>
        <v>93954691</v>
      </c>
      <c r="E11" s="13">
        <f aca="true" t="shared" si="1" ref="E11:E23">(D11*100)/$F11</f>
        <v>55.2706371784489</v>
      </c>
      <c r="F11" s="13">
        <f aca="true" t="shared" si="2" ref="F11:F18">B11+D11</f>
        <v>169990244</v>
      </c>
      <c r="G11" s="13">
        <v>100</v>
      </c>
    </row>
    <row r="12" spans="1:8" s="14" customFormat="1" ht="24" customHeight="1">
      <c r="A12" s="15" t="s">
        <v>20</v>
      </c>
      <c r="B12" s="16">
        <v>10305888</v>
      </c>
      <c r="C12" s="16">
        <f t="shared" si="0"/>
        <v>53.34065390783281</v>
      </c>
      <c r="D12" s="16">
        <v>9015000</v>
      </c>
      <c r="E12" s="16">
        <f t="shared" si="1"/>
        <v>46.65934609216719</v>
      </c>
      <c r="F12" s="16">
        <f t="shared" si="2"/>
        <v>19320888</v>
      </c>
      <c r="G12" s="16">
        <v>100</v>
      </c>
      <c r="H12" s="83"/>
    </row>
    <row r="13" spans="1:7" s="14" customFormat="1" ht="24" customHeight="1">
      <c r="A13" s="15" t="s">
        <v>21</v>
      </c>
      <c r="B13" s="16">
        <v>1180000</v>
      </c>
      <c r="C13" s="16">
        <f t="shared" si="0"/>
        <v>21.713412761487913</v>
      </c>
      <c r="D13" s="16">
        <v>4254429</v>
      </c>
      <c r="E13" s="16">
        <f t="shared" si="1"/>
        <v>78.28658723851208</v>
      </c>
      <c r="F13" s="16">
        <f t="shared" si="2"/>
        <v>5434429</v>
      </c>
      <c r="G13" s="16">
        <v>100</v>
      </c>
    </row>
    <row r="14" spans="1:7" s="14" customFormat="1" ht="24" customHeight="1">
      <c r="A14" s="15" t="s">
        <v>22</v>
      </c>
      <c r="B14" s="16">
        <v>708278</v>
      </c>
      <c r="C14" s="16">
        <f t="shared" si="0"/>
        <v>8.763830869514594</v>
      </c>
      <c r="D14" s="16">
        <v>7373553</v>
      </c>
      <c r="E14" s="16">
        <f t="shared" si="1"/>
        <v>91.23616913048541</v>
      </c>
      <c r="F14" s="16">
        <f t="shared" si="2"/>
        <v>8081831</v>
      </c>
      <c r="G14" s="16">
        <v>100</v>
      </c>
    </row>
    <row r="15" spans="1:7" s="14" customFormat="1" ht="24" customHeight="1">
      <c r="A15" s="15" t="s">
        <v>23</v>
      </c>
      <c r="B15" s="16">
        <v>1000</v>
      </c>
      <c r="C15" s="16">
        <f t="shared" si="0"/>
        <v>100</v>
      </c>
      <c r="D15" s="16">
        <v>0</v>
      </c>
      <c r="E15" s="16">
        <f t="shared" si="1"/>
        <v>0</v>
      </c>
      <c r="F15" s="16">
        <f t="shared" si="2"/>
        <v>1000</v>
      </c>
      <c r="G15" s="16">
        <v>100</v>
      </c>
    </row>
    <row r="16" spans="1:7" s="14" customFormat="1" ht="24" customHeight="1">
      <c r="A16" s="15" t="s">
        <v>24</v>
      </c>
      <c r="B16" s="16">
        <v>61826593</v>
      </c>
      <c r="C16" s="16">
        <f t="shared" si="0"/>
        <v>46.31078122188865</v>
      </c>
      <c r="D16" s="16">
        <v>71677078</v>
      </c>
      <c r="E16" s="16">
        <f t="shared" si="1"/>
        <v>53.68921877811135</v>
      </c>
      <c r="F16" s="16">
        <f t="shared" si="2"/>
        <v>133503671</v>
      </c>
      <c r="G16" s="16">
        <v>100</v>
      </c>
    </row>
    <row r="17" spans="1:10" s="14" customFormat="1" ht="24" customHeight="1">
      <c r="A17" s="15" t="s">
        <v>25</v>
      </c>
      <c r="B17" s="16">
        <v>2013794</v>
      </c>
      <c r="C17" s="16">
        <f t="shared" si="0"/>
        <v>55.196255918649825</v>
      </c>
      <c r="D17" s="16">
        <v>1634631</v>
      </c>
      <c r="E17" s="16">
        <f t="shared" si="1"/>
        <v>44.803744081350175</v>
      </c>
      <c r="F17" s="16">
        <f t="shared" si="2"/>
        <v>3648425</v>
      </c>
      <c r="G17" s="16">
        <v>100</v>
      </c>
      <c r="J17" s="83"/>
    </row>
    <row r="18" spans="1:7" s="14" customFormat="1" ht="24" customHeight="1">
      <c r="A18" s="17" t="s">
        <v>26</v>
      </c>
      <c r="B18" s="90">
        <v>0</v>
      </c>
      <c r="C18" s="16">
        <f t="shared" si="0"/>
        <v>0</v>
      </c>
      <c r="D18" s="85">
        <v>-16198000</v>
      </c>
      <c r="E18" s="16">
        <f t="shared" si="1"/>
        <v>100</v>
      </c>
      <c r="F18" s="85">
        <f t="shared" si="2"/>
        <v>-16198000</v>
      </c>
      <c r="G18" s="16">
        <v>100</v>
      </c>
    </row>
    <row r="19" spans="1:7" s="14" customFormat="1" ht="24" customHeight="1">
      <c r="A19" s="12" t="s">
        <v>27</v>
      </c>
      <c r="B19" s="13">
        <f>SUM(B20:B21)</f>
        <v>0</v>
      </c>
      <c r="C19" s="13">
        <f t="shared" si="0"/>
        <v>0</v>
      </c>
      <c r="D19" s="13">
        <f>SUM(D20:D21)</f>
        <v>3356775</v>
      </c>
      <c r="E19" s="13">
        <f t="shared" si="1"/>
        <v>100</v>
      </c>
      <c r="F19" s="13">
        <f>B19+D19</f>
        <v>3356775</v>
      </c>
      <c r="G19" s="13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30000</v>
      </c>
      <c r="E20" s="16">
        <f t="shared" si="1"/>
        <v>100</v>
      </c>
      <c r="F20" s="16">
        <f>B20+D20</f>
        <v>30000</v>
      </c>
      <c r="G20" s="16">
        <v>100</v>
      </c>
    </row>
    <row r="21" spans="1:7" s="14" customFormat="1" ht="24" customHeight="1">
      <c r="A21" s="15" t="s">
        <v>29</v>
      </c>
      <c r="B21" s="16">
        <v>0</v>
      </c>
      <c r="C21" s="16">
        <f t="shared" si="0"/>
        <v>0</v>
      </c>
      <c r="D21" s="16">
        <v>3326775</v>
      </c>
      <c r="E21" s="16">
        <f t="shared" si="1"/>
        <v>100</v>
      </c>
      <c r="F21" s="16">
        <f>B21+D21</f>
        <v>3326775</v>
      </c>
      <c r="G21" s="16">
        <v>100</v>
      </c>
    </row>
    <row r="22" spans="1:7" s="14" customFormat="1" ht="24" customHeight="1">
      <c r="A22" s="18" t="s">
        <v>30</v>
      </c>
      <c r="B22" s="13">
        <v>0</v>
      </c>
      <c r="C22" s="13">
        <f t="shared" si="0"/>
        <v>0</v>
      </c>
      <c r="D22" s="13">
        <v>6170981</v>
      </c>
      <c r="E22" s="13">
        <f t="shared" si="1"/>
        <v>100</v>
      </c>
      <c r="F22" s="13">
        <f>B22+D22</f>
        <v>6170981</v>
      </c>
      <c r="G22" s="16">
        <v>100</v>
      </c>
    </row>
    <row r="23" spans="1:7" s="14" customFormat="1" ht="24" customHeight="1">
      <c r="A23" s="19" t="s">
        <v>31</v>
      </c>
      <c r="B23" s="20">
        <f>B19+B11+B18</f>
        <v>76035553</v>
      </c>
      <c r="C23" s="21">
        <f t="shared" si="0"/>
        <v>46.5561798922361</v>
      </c>
      <c r="D23" s="21">
        <f>D11+D19+D22+D18</f>
        <v>87284447</v>
      </c>
      <c r="E23" s="21">
        <f t="shared" si="1"/>
        <v>53.4438201077639</v>
      </c>
      <c r="F23" s="21">
        <f>F22+F19+F11+F18</f>
        <v>163320000</v>
      </c>
      <c r="G23" s="21">
        <v>100</v>
      </c>
    </row>
  </sheetData>
  <mergeCells count="5">
    <mergeCell ref="A9:G9"/>
    <mergeCell ref="F5:G5"/>
    <mergeCell ref="A6:G6"/>
    <mergeCell ref="A7:G7"/>
    <mergeCell ref="A8:G8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C3" sqref="C3"/>
    </sheetView>
  </sheetViews>
  <sheetFormatPr defaultColWidth="9.14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2.75">
      <c r="F5" s="121" t="s">
        <v>32</v>
      </c>
      <c r="G5" s="121"/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>
      <c r="A7" s="122" t="s">
        <v>117</v>
      </c>
      <c r="B7" s="122"/>
      <c r="C7" s="122"/>
      <c r="D7" s="122"/>
      <c r="E7" s="122"/>
      <c r="F7" s="122"/>
      <c r="G7" s="122"/>
    </row>
    <row r="8" spans="1:7" ht="12.75">
      <c r="A8" s="122" t="s">
        <v>15</v>
      </c>
      <c r="B8" s="122"/>
      <c r="C8" s="122"/>
      <c r="D8" s="122"/>
      <c r="E8" s="122"/>
      <c r="F8" s="122"/>
      <c r="G8" s="122"/>
    </row>
    <row r="9" spans="1:7" ht="12.75">
      <c r="A9" s="119">
        <v>1</v>
      </c>
      <c r="B9" s="119"/>
      <c r="C9" s="119"/>
      <c r="D9" s="119"/>
      <c r="E9" s="119"/>
      <c r="F9" s="119"/>
      <c r="G9" s="119"/>
    </row>
    <row r="10" spans="1:7" ht="44.25" customHeight="1">
      <c r="A10" s="10" t="s">
        <v>16</v>
      </c>
      <c r="B10" s="11" t="s">
        <v>113</v>
      </c>
      <c r="C10" s="11" t="s">
        <v>17</v>
      </c>
      <c r="D10" s="11" t="s">
        <v>114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33</v>
      </c>
      <c r="B11" s="13">
        <f>SUM(B12:B14)</f>
        <v>71010963</v>
      </c>
      <c r="C11" s="13">
        <f aca="true" t="shared" si="0" ref="C11:C21">(B11*100)/$F11</f>
        <v>48.35840393035651</v>
      </c>
      <c r="D11" s="13">
        <f>SUM(D12:D14)</f>
        <v>75832103</v>
      </c>
      <c r="E11" s="13">
        <f aca="true" t="shared" si="1" ref="E11:E21">(D11*100)/$F11</f>
        <v>51.64159606964349</v>
      </c>
      <c r="F11" s="13">
        <f aca="true" t="shared" si="2" ref="F11:F19">B11+D11</f>
        <v>146843066</v>
      </c>
      <c r="G11" s="13">
        <v>100</v>
      </c>
    </row>
    <row r="12" spans="1:7" s="14" customFormat="1" ht="24" customHeight="1">
      <c r="A12" s="15" t="s">
        <v>34</v>
      </c>
      <c r="B12" s="16">
        <v>34050513</v>
      </c>
      <c r="C12" s="16">
        <f t="shared" si="0"/>
        <v>44.9638434741471</v>
      </c>
      <c r="D12" s="16">
        <v>41678140</v>
      </c>
      <c r="E12" s="16">
        <f t="shared" si="1"/>
        <v>55.0361565258529</v>
      </c>
      <c r="F12" s="16">
        <f t="shared" si="2"/>
        <v>75728653</v>
      </c>
      <c r="G12" s="16">
        <v>100</v>
      </c>
    </row>
    <row r="13" spans="1:7" s="14" customFormat="1" ht="24" customHeight="1">
      <c r="A13" s="15" t="s">
        <v>35</v>
      </c>
      <c r="B13" s="16">
        <v>40000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40000</v>
      </c>
      <c r="G13" s="16">
        <v>100</v>
      </c>
    </row>
    <row r="14" spans="1:9" s="14" customFormat="1" ht="24" customHeight="1">
      <c r="A14" s="15" t="s">
        <v>36</v>
      </c>
      <c r="B14" s="16">
        <v>36920450</v>
      </c>
      <c r="C14" s="16">
        <f t="shared" si="0"/>
        <v>51.94619053695175</v>
      </c>
      <c r="D14" s="16">
        <v>34153963</v>
      </c>
      <c r="E14" s="16">
        <f t="shared" si="1"/>
        <v>48.05380946304825</v>
      </c>
      <c r="F14" s="16">
        <f t="shared" si="2"/>
        <v>71074413</v>
      </c>
      <c r="G14" s="16">
        <v>100</v>
      </c>
      <c r="I14" s="83"/>
    </row>
    <row r="15" spans="1:7" s="14" customFormat="1" ht="24" customHeight="1">
      <c r="A15" s="12" t="s">
        <v>37</v>
      </c>
      <c r="B15" s="13">
        <f>SUM(B16:B18)</f>
        <v>4924590</v>
      </c>
      <c r="C15" s="13">
        <f t="shared" si="0"/>
        <v>52.12844120020353</v>
      </c>
      <c r="D15" s="13">
        <f>SUM(D16:D17)</f>
        <v>4522441</v>
      </c>
      <c r="E15" s="13">
        <f t="shared" si="1"/>
        <v>47.87155879979647</v>
      </c>
      <c r="F15" s="13">
        <f t="shared" si="2"/>
        <v>9447031</v>
      </c>
      <c r="G15" s="13">
        <v>100</v>
      </c>
    </row>
    <row r="16" spans="1:7" s="14" customFormat="1" ht="24" customHeight="1">
      <c r="A16" s="15" t="s">
        <v>38</v>
      </c>
      <c r="B16" s="16">
        <v>4294244</v>
      </c>
      <c r="C16" s="16">
        <f t="shared" si="0"/>
        <v>48.87217420449237</v>
      </c>
      <c r="D16" s="16">
        <v>4492441</v>
      </c>
      <c r="E16" s="16">
        <f t="shared" si="1"/>
        <v>51.12782579550763</v>
      </c>
      <c r="F16" s="16">
        <f t="shared" si="2"/>
        <v>8786685</v>
      </c>
      <c r="G16" s="16">
        <v>100</v>
      </c>
    </row>
    <row r="17" spans="1:9" s="14" customFormat="1" ht="24" customHeight="1">
      <c r="A17" s="15" t="s">
        <v>39</v>
      </c>
      <c r="B17" s="16">
        <v>81696</v>
      </c>
      <c r="C17" s="16">
        <f t="shared" si="0"/>
        <v>73.14138375590889</v>
      </c>
      <c r="D17" s="16">
        <v>30000</v>
      </c>
      <c r="E17" s="16">
        <f t="shared" si="1"/>
        <v>26.858616244091106</v>
      </c>
      <c r="F17" s="16">
        <f t="shared" si="2"/>
        <v>111696</v>
      </c>
      <c r="G17" s="16">
        <v>100</v>
      </c>
      <c r="I17" s="83"/>
    </row>
    <row r="18" spans="1:7" s="14" customFormat="1" ht="24" customHeight="1">
      <c r="A18" s="15" t="s">
        <v>40</v>
      </c>
      <c r="B18" s="16">
        <v>548650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548650</v>
      </c>
      <c r="G18" s="16"/>
    </row>
    <row r="19" spans="1:7" s="14" customFormat="1" ht="24" customHeight="1">
      <c r="A19" s="18" t="s">
        <v>41</v>
      </c>
      <c r="B19" s="13">
        <v>100000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100000</v>
      </c>
      <c r="G19" s="16">
        <v>100</v>
      </c>
    </row>
    <row r="20" spans="1:7" s="14" customFormat="1" ht="24" customHeight="1">
      <c r="A20" s="17" t="s">
        <v>42</v>
      </c>
      <c r="B20" s="13"/>
      <c r="C20" s="16">
        <f t="shared" si="0"/>
        <v>0</v>
      </c>
      <c r="D20" s="13">
        <v>6929903</v>
      </c>
      <c r="E20" s="13">
        <f t="shared" si="1"/>
        <v>100</v>
      </c>
      <c r="F20" s="13">
        <f>D20</f>
        <v>6929903</v>
      </c>
      <c r="G20" s="16">
        <v>100</v>
      </c>
    </row>
    <row r="21" spans="1:7" s="14" customFormat="1" ht="24" customHeight="1">
      <c r="A21" s="19" t="s">
        <v>31</v>
      </c>
      <c r="B21" s="87">
        <f>SUM(B11+B15+B19+B20)</f>
        <v>76035553</v>
      </c>
      <c r="C21" s="88">
        <f t="shared" si="0"/>
        <v>46.5561798922361</v>
      </c>
      <c r="D21" s="88">
        <f>SUM(D11+D15+D19+D20)</f>
        <v>87284447</v>
      </c>
      <c r="E21" s="21">
        <f t="shared" si="1"/>
        <v>53.4438201077639</v>
      </c>
      <c r="F21" s="21">
        <f>F11+F15+F19+F20</f>
        <v>163320000</v>
      </c>
      <c r="G21" s="21">
        <v>100</v>
      </c>
    </row>
    <row r="22" spans="2:4" ht="15.75">
      <c r="B22" s="86"/>
      <c r="D22" s="86"/>
    </row>
    <row r="23" spans="2:4" ht="12.75">
      <c r="B23" s="82"/>
      <c r="D23" s="82"/>
    </row>
    <row r="24" spans="2:4" ht="12.75">
      <c r="B24" s="82"/>
      <c r="D24" s="82"/>
    </row>
  </sheetData>
  <mergeCells count="5">
    <mergeCell ref="A9:G9"/>
    <mergeCell ref="F5:G5"/>
    <mergeCell ref="A6:G6"/>
    <mergeCell ref="A7:G7"/>
    <mergeCell ref="A8:G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0">
      <selection activeCell="F34" sqref="F34:F36"/>
    </sheetView>
  </sheetViews>
  <sheetFormatPr defaultColWidth="9.14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43</v>
      </c>
    </row>
    <row r="3" spans="1:4" ht="12.75" customHeight="1">
      <c r="A3" s="22" t="s">
        <v>44</v>
      </c>
      <c r="D3" s="23"/>
    </row>
    <row r="5" spans="1:7" ht="12.75">
      <c r="A5" s="123" t="s">
        <v>45</v>
      </c>
      <c r="B5" s="123"/>
      <c r="C5" s="123"/>
      <c r="D5" s="123"/>
      <c r="E5" s="123"/>
      <c r="F5" s="123"/>
      <c r="G5" s="123"/>
    </row>
    <row r="6" spans="1:7" ht="18" customHeight="1">
      <c r="A6" s="124" t="s">
        <v>118</v>
      </c>
      <c r="B6" s="124"/>
      <c r="C6" s="124"/>
      <c r="D6" s="124"/>
      <c r="E6" s="124"/>
      <c r="F6" s="124"/>
      <c r="G6" s="124"/>
    </row>
    <row r="7" spans="1:7" ht="10.5">
      <c r="A7" s="125"/>
      <c r="B7" s="125"/>
      <c r="C7" s="125"/>
      <c r="D7" s="126" t="s">
        <v>15</v>
      </c>
      <c r="E7" s="126"/>
      <c r="F7" s="126"/>
      <c r="G7" s="126"/>
    </row>
    <row r="8" spans="1:7" ht="33" customHeight="1">
      <c r="A8" s="24" t="s">
        <v>46</v>
      </c>
      <c r="B8" s="11" t="s">
        <v>113</v>
      </c>
      <c r="C8" s="11" t="s">
        <v>17</v>
      </c>
      <c r="D8" s="11" t="s">
        <v>114</v>
      </c>
      <c r="E8" s="25" t="s">
        <v>17</v>
      </c>
      <c r="F8" s="25" t="s">
        <v>18</v>
      </c>
      <c r="G8" s="25" t="s">
        <v>17</v>
      </c>
    </row>
    <row r="9" spans="1:7" ht="12.75" customHeight="1">
      <c r="A9" s="26" t="s">
        <v>47</v>
      </c>
      <c r="B9" s="27">
        <v>6470553</v>
      </c>
      <c r="C9" s="28">
        <f aca="true" t="shared" si="0" ref="C9:C23">(B9*100)/$F9</f>
        <v>100</v>
      </c>
      <c r="D9" s="27">
        <v>0</v>
      </c>
      <c r="E9" s="28">
        <f aca="true" t="shared" si="1" ref="E9:E32">(D9*100)/$F9</f>
        <v>0</v>
      </c>
      <c r="F9" s="27">
        <f aca="true" t="shared" si="2" ref="F9:F23">B9+D9</f>
        <v>6470553</v>
      </c>
      <c r="G9" s="28">
        <v>100</v>
      </c>
    </row>
    <row r="10" spans="1:7" ht="12.75" customHeight="1">
      <c r="A10" s="26" t="s">
        <v>48</v>
      </c>
      <c r="B10" s="27">
        <v>26879528</v>
      </c>
      <c r="C10" s="28">
        <f t="shared" si="0"/>
        <v>99.88851532438622</v>
      </c>
      <c r="D10" s="27">
        <v>30000</v>
      </c>
      <c r="E10" s="28">
        <f t="shared" si="1"/>
        <v>0.1114846756137826</v>
      </c>
      <c r="F10" s="27">
        <f t="shared" si="2"/>
        <v>26909528</v>
      </c>
      <c r="G10" s="28">
        <v>100</v>
      </c>
    </row>
    <row r="11" spans="1:7" ht="12.75" customHeight="1">
      <c r="A11" s="26" t="s">
        <v>151</v>
      </c>
      <c r="B11" s="27">
        <v>30000</v>
      </c>
      <c r="C11" s="28">
        <f t="shared" si="0"/>
        <v>100</v>
      </c>
      <c r="D11" s="27">
        <v>0</v>
      </c>
      <c r="E11" s="28">
        <f t="shared" si="1"/>
        <v>0</v>
      </c>
      <c r="F11" s="27">
        <f t="shared" si="2"/>
        <v>30000</v>
      </c>
      <c r="G11" s="28">
        <v>100</v>
      </c>
    </row>
    <row r="12" spans="1:7" ht="12.75" customHeight="1">
      <c r="A12" s="26" t="s">
        <v>49</v>
      </c>
      <c r="B12" s="27">
        <v>2278590</v>
      </c>
      <c r="C12" s="28">
        <f t="shared" si="0"/>
        <v>83.88901242767459</v>
      </c>
      <c r="D12" s="27">
        <v>437606</v>
      </c>
      <c r="E12" s="28">
        <f t="shared" si="1"/>
        <v>16.110987572325413</v>
      </c>
      <c r="F12" s="27">
        <f t="shared" si="2"/>
        <v>2716196</v>
      </c>
      <c r="G12" s="28">
        <v>100</v>
      </c>
    </row>
    <row r="13" spans="1:7" ht="12.75" customHeight="1">
      <c r="A13" s="26" t="s">
        <v>50</v>
      </c>
      <c r="B13" s="27">
        <v>1320000</v>
      </c>
      <c r="C13" s="28">
        <f t="shared" si="0"/>
        <v>10.842000431215926</v>
      </c>
      <c r="D13" s="27">
        <v>10854875</v>
      </c>
      <c r="E13" s="28">
        <f t="shared" si="1"/>
        <v>89.15799956878408</v>
      </c>
      <c r="F13" s="27">
        <f t="shared" si="2"/>
        <v>12174875</v>
      </c>
      <c r="G13" s="28">
        <v>100</v>
      </c>
    </row>
    <row r="14" spans="1:7" ht="12.75" customHeight="1">
      <c r="A14" s="26" t="s">
        <v>51</v>
      </c>
      <c r="B14" s="27">
        <v>6726200</v>
      </c>
      <c r="C14" s="28">
        <f t="shared" si="0"/>
        <v>16.375662797781818</v>
      </c>
      <c r="D14" s="27">
        <v>34348168</v>
      </c>
      <c r="E14" s="28">
        <f t="shared" si="1"/>
        <v>83.62433720221819</v>
      </c>
      <c r="F14" s="27">
        <f t="shared" si="2"/>
        <v>41074368</v>
      </c>
      <c r="G14" s="28">
        <v>100</v>
      </c>
    </row>
    <row r="15" spans="1:7" ht="12.75" customHeight="1">
      <c r="A15" s="26" t="s">
        <v>112</v>
      </c>
      <c r="B15" s="27">
        <v>178777</v>
      </c>
      <c r="C15" s="28">
        <f t="shared" si="0"/>
        <v>100</v>
      </c>
      <c r="D15" s="27">
        <v>0</v>
      </c>
      <c r="E15" s="28">
        <f t="shared" si="1"/>
        <v>0</v>
      </c>
      <c r="F15" s="27">
        <f t="shared" si="2"/>
        <v>178777</v>
      </c>
      <c r="G15" s="28">
        <v>100</v>
      </c>
    </row>
    <row r="16" spans="1:7" ht="12.75" customHeight="1">
      <c r="A16" s="26" t="s">
        <v>52</v>
      </c>
      <c r="B16" s="27">
        <v>3970825</v>
      </c>
      <c r="C16" s="28">
        <f t="shared" si="0"/>
        <v>10.890907844212837</v>
      </c>
      <c r="D16" s="27">
        <v>32489175</v>
      </c>
      <c r="E16" s="28">
        <f t="shared" si="1"/>
        <v>89.10909215578717</v>
      </c>
      <c r="F16" s="27">
        <f t="shared" si="2"/>
        <v>36460000</v>
      </c>
      <c r="G16" s="28">
        <v>100</v>
      </c>
    </row>
    <row r="17" spans="1:7" ht="12.75" customHeight="1">
      <c r="A17" s="26" t="s">
        <v>53</v>
      </c>
      <c r="B17" s="27">
        <v>3908000</v>
      </c>
      <c r="C17" s="28">
        <f t="shared" si="0"/>
        <v>78.93354877802464</v>
      </c>
      <c r="D17" s="27">
        <v>1043000</v>
      </c>
      <c r="E17" s="28">
        <f t="shared" si="1"/>
        <v>21.06645122197536</v>
      </c>
      <c r="F17" s="27">
        <f t="shared" si="2"/>
        <v>4951000</v>
      </c>
      <c r="G17" s="28">
        <v>100</v>
      </c>
    </row>
    <row r="18" spans="1:7" ht="12.75" customHeight="1">
      <c r="A18" s="26" t="s">
        <v>54</v>
      </c>
      <c r="B18" s="27">
        <v>5241460</v>
      </c>
      <c r="C18" s="28">
        <f t="shared" si="0"/>
        <v>82.43648339619199</v>
      </c>
      <c r="D18" s="27">
        <v>1116720</v>
      </c>
      <c r="E18" s="28">
        <f t="shared" si="1"/>
        <v>17.563516603808008</v>
      </c>
      <c r="F18" s="27">
        <f t="shared" si="2"/>
        <v>6358180</v>
      </c>
      <c r="G18" s="28">
        <v>100</v>
      </c>
    </row>
    <row r="19" spans="1:7" ht="12.75" customHeight="1">
      <c r="A19" s="26" t="s">
        <v>109</v>
      </c>
      <c r="B19" s="27">
        <v>230000</v>
      </c>
      <c r="C19" s="28">
        <f t="shared" si="0"/>
        <v>100</v>
      </c>
      <c r="D19" s="27">
        <v>0</v>
      </c>
      <c r="E19" s="28">
        <f t="shared" si="1"/>
        <v>0</v>
      </c>
      <c r="F19" s="27">
        <f t="shared" si="2"/>
        <v>230000</v>
      </c>
      <c r="G19" s="28">
        <v>100</v>
      </c>
    </row>
    <row r="20" spans="1:7" ht="12.75" customHeight="1">
      <c r="A20" s="26" t="s">
        <v>55</v>
      </c>
      <c r="B20" s="27">
        <v>1630000</v>
      </c>
      <c r="C20" s="28">
        <f t="shared" si="0"/>
        <v>100</v>
      </c>
      <c r="D20" s="27">
        <v>0</v>
      </c>
      <c r="E20" s="28">
        <f t="shared" si="1"/>
        <v>0</v>
      </c>
      <c r="F20" s="27">
        <f t="shared" si="2"/>
        <v>1630000</v>
      </c>
      <c r="G20" s="28">
        <v>100</v>
      </c>
    </row>
    <row r="21" spans="1:7" ht="12.75" customHeight="1">
      <c r="A21" s="26" t="s">
        <v>56</v>
      </c>
      <c r="B21" s="27">
        <v>4346820</v>
      </c>
      <c r="C21" s="28">
        <f t="shared" si="0"/>
        <v>99.7475802121244</v>
      </c>
      <c r="D21" s="27">
        <v>11000</v>
      </c>
      <c r="E21" s="28">
        <f t="shared" si="1"/>
        <v>0.25241978787558916</v>
      </c>
      <c r="F21" s="27">
        <f t="shared" si="2"/>
        <v>4357820</v>
      </c>
      <c r="G21" s="28">
        <v>100</v>
      </c>
    </row>
    <row r="22" spans="1:7" ht="12.75" customHeight="1">
      <c r="A22" s="26" t="s">
        <v>152</v>
      </c>
      <c r="B22" s="27">
        <v>1458104</v>
      </c>
      <c r="C22" s="28">
        <f t="shared" si="0"/>
        <v>100</v>
      </c>
      <c r="D22" s="27">
        <v>0</v>
      </c>
      <c r="E22" s="28">
        <f t="shared" si="1"/>
        <v>0</v>
      </c>
      <c r="F22" s="27">
        <f t="shared" si="2"/>
        <v>1458104</v>
      </c>
      <c r="G22" s="28">
        <v>100</v>
      </c>
    </row>
    <row r="23" spans="1:7" ht="12.75" customHeight="1">
      <c r="A23" s="26" t="s">
        <v>57</v>
      </c>
      <c r="B23" s="27">
        <v>1860000</v>
      </c>
      <c r="C23" s="28">
        <f t="shared" si="0"/>
        <v>100</v>
      </c>
      <c r="D23" s="27">
        <v>0</v>
      </c>
      <c r="E23" s="28">
        <f t="shared" si="1"/>
        <v>0</v>
      </c>
      <c r="F23" s="27">
        <f t="shared" si="2"/>
        <v>1860000</v>
      </c>
      <c r="G23" s="28">
        <v>100</v>
      </c>
    </row>
    <row r="24" spans="1:7" ht="12.75" customHeight="1">
      <c r="A24" s="26" t="s">
        <v>58</v>
      </c>
      <c r="B24" s="27">
        <v>656800</v>
      </c>
      <c r="C24" s="28">
        <f aca="true" t="shared" si="3" ref="C24:C30">(B24*100)/$F24</f>
        <v>100</v>
      </c>
      <c r="D24" s="27">
        <v>0</v>
      </c>
      <c r="E24" s="28">
        <f t="shared" si="1"/>
        <v>0</v>
      </c>
      <c r="F24" s="27">
        <f>B24+D24</f>
        <v>656800</v>
      </c>
      <c r="G24" s="28">
        <v>100</v>
      </c>
    </row>
    <row r="25" spans="1:7" ht="12.75" customHeight="1">
      <c r="A25" s="26" t="s">
        <v>59</v>
      </c>
      <c r="B25" s="27">
        <v>10000</v>
      </c>
      <c r="C25" s="28">
        <f t="shared" si="3"/>
        <v>100</v>
      </c>
      <c r="D25" s="27">
        <v>0</v>
      </c>
      <c r="E25" s="28">
        <f t="shared" si="1"/>
        <v>0</v>
      </c>
      <c r="F25" s="27">
        <f>B25+D25</f>
        <v>10000</v>
      </c>
      <c r="G25" s="28">
        <v>101</v>
      </c>
    </row>
    <row r="26" spans="1:7" ht="12.75" customHeight="1">
      <c r="A26" s="26" t="s">
        <v>60</v>
      </c>
      <c r="B26" s="27">
        <v>2946000</v>
      </c>
      <c r="C26" s="28">
        <f t="shared" si="3"/>
        <v>99.1919191919192</v>
      </c>
      <c r="D26" s="27">
        <v>24000</v>
      </c>
      <c r="E26" s="28">
        <f t="shared" si="1"/>
        <v>0.8080808080808081</v>
      </c>
      <c r="F26" s="27">
        <f>B26+D26</f>
        <v>2970000</v>
      </c>
      <c r="G26" s="28">
        <v>100</v>
      </c>
    </row>
    <row r="27" spans="1:7" ht="12.75" customHeight="1">
      <c r="A27" s="26" t="s">
        <v>61</v>
      </c>
      <c r="B27" s="27">
        <v>3660696</v>
      </c>
      <c r="C27" s="28">
        <f t="shared" si="3"/>
        <v>100</v>
      </c>
      <c r="D27" s="27">
        <v>0</v>
      </c>
      <c r="E27" s="28">
        <f t="shared" si="1"/>
        <v>0</v>
      </c>
      <c r="F27" s="27">
        <f>B27+D27</f>
        <v>3660696</v>
      </c>
      <c r="G27" s="28">
        <v>100</v>
      </c>
    </row>
    <row r="28" spans="1:7" ht="12.75" customHeight="1">
      <c r="A28" s="26" t="s">
        <v>62</v>
      </c>
      <c r="B28" s="27">
        <v>2133200</v>
      </c>
      <c r="C28" s="28">
        <f t="shared" si="3"/>
        <v>100</v>
      </c>
      <c r="D28" s="27">
        <v>0</v>
      </c>
      <c r="E28" s="28">
        <f t="shared" si="1"/>
        <v>0</v>
      </c>
      <c r="F28" s="27">
        <f>B28+D28</f>
        <v>2133200</v>
      </c>
      <c r="G28" s="28">
        <v>100</v>
      </c>
    </row>
    <row r="29" spans="1:7" s="32" customFormat="1" ht="10.5">
      <c r="A29" s="29" t="s">
        <v>63</v>
      </c>
      <c r="B29" s="30">
        <f>SUM(B9:B28)</f>
        <v>75935553</v>
      </c>
      <c r="C29" s="31">
        <f t="shared" si="3"/>
        <v>48.58628566850272</v>
      </c>
      <c r="D29" s="30">
        <f>SUM(D9:D28)</f>
        <v>80354544</v>
      </c>
      <c r="E29" s="31">
        <f t="shared" si="1"/>
        <v>51.41371433149728</v>
      </c>
      <c r="F29" s="30">
        <f>SUM(F9:F28)</f>
        <v>156290097</v>
      </c>
      <c r="G29" s="31">
        <v>100</v>
      </c>
    </row>
    <row r="30" spans="1:7" ht="10.5">
      <c r="A30" s="33" t="s">
        <v>64</v>
      </c>
      <c r="B30" s="34">
        <v>100000</v>
      </c>
      <c r="C30" s="35">
        <f t="shared" si="3"/>
        <v>100</v>
      </c>
      <c r="D30" s="34">
        <v>0</v>
      </c>
      <c r="E30" s="35">
        <f t="shared" si="1"/>
        <v>0</v>
      </c>
      <c r="F30" s="36">
        <f>B30+D30</f>
        <v>100000</v>
      </c>
      <c r="G30" s="35">
        <v>100</v>
      </c>
    </row>
    <row r="31" spans="1:7" ht="10.5">
      <c r="A31" s="33" t="s">
        <v>65</v>
      </c>
      <c r="B31" s="34">
        <v>0</v>
      </c>
      <c r="C31" s="35"/>
      <c r="D31" s="34">
        <v>6929903</v>
      </c>
      <c r="E31" s="35">
        <f t="shared" si="1"/>
        <v>100</v>
      </c>
      <c r="F31" s="37">
        <f>B31+D31</f>
        <v>6929903</v>
      </c>
      <c r="G31" s="35">
        <v>100</v>
      </c>
    </row>
    <row r="32" spans="1:7" ht="10.5">
      <c r="A32" s="38" t="s">
        <v>31</v>
      </c>
      <c r="B32" s="39">
        <f>SUM(B29:B30)</f>
        <v>76035553</v>
      </c>
      <c r="C32" s="35">
        <f>(B32*100)/$F32</f>
        <v>46.5561798922361</v>
      </c>
      <c r="D32" s="34">
        <f>SUM(D29:D31)</f>
        <v>87284447</v>
      </c>
      <c r="E32" s="35">
        <f t="shared" si="1"/>
        <v>53.4438201077639</v>
      </c>
      <c r="F32" s="34">
        <f>SUM(F29:F31)</f>
        <v>163320000</v>
      </c>
      <c r="G32" s="35">
        <v>100</v>
      </c>
    </row>
    <row r="35" ht="10.5">
      <c r="F35" s="23"/>
    </row>
    <row r="36" ht="10.5">
      <c r="F36" s="23"/>
    </row>
  </sheetData>
  <mergeCells count="4">
    <mergeCell ref="A5:G5"/>
    <mergeCell ref="A6:G6"/>
    <mergeCell ref="A7:C7"/>
    <mergeCell ref="D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9">
      <selection activeCell="A5" sqref="A5:G5"/>
    </sheetView>
  </sheetViews>
  <sheetFormatPr defaultColWidth="9.14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153</v>
      </c>
    </row>
    <row r="3" ht="14.25">
      <c r="A3" s="2" t="s">
        <v>154</v>
      </c>
    </row>
    <row r="5" spans="1:7" ht="12.75">
      <c r="A5" s="127" t="s">
        <v>66</v>
      </c>
      <c r="B5" s="127"/>
      <c r="C5" s="127"/>
      <c r="D5" s="127"/>
      <c r="E5" s="127"/>
      <c r="F5" s="127"/>
      <c r="G5" s="127"/>
    </row>
    <row r="6" spans="1:7" ht="12.75">
      <c r="A6" s="128" t="s">
        <v>119</v>
      </c>
      <c r="B6" s="128"/>
      <c r="C6" s="128"/>
      <c r="D6" s="128"/>
      <c r="E6" s="128"/>
      <c r="F6" s="128"/>
      <c r="G6" s="128"/>
    </row>
    <row r="7" spans="1:7" ht="12.75">
      <c r="A7" s="40"/>
      <c r="B7" s="40"/>
      <c r="C7" s="40"/>
      <c r="D7" s="40"/>
      <c r="E7" s="40"/>
      <c r="F7" s="40"/>
      <c r="G7" s="41">
        <v>1</v>
      </c>
    </row>
    <row r="8" spans="1:7" s="14" customFormat="1" ht="33" customHeight="1">
      <c r="A8" s="10" t="s">
        <v>67</v>
      </c>
      <c r="B8" s="11" t="s">
        <v>113</v>
      </c>
      <c r="C8" s="11" t="s">
        <v>17</v>
      </c>
      <c r="D8" s="11" t="s">
        <v>114</v>
      </c>
      <c r="E8" s="11" t="s">
        <v>17</v>
      </c>
      <c r="F8" s="11" t="s">
        <v>18</v>
      </c>
      <c r="G8" s="11" t="s">
        <v>17</v>
      </c>
    </row>
    <row r="9" spans="1:7" s="42" customFormat="1" ht="19.5" customHeight="1">
      <c r="A9" s="108" t="s">
        <v>68</v>
      </c>
      <c r="B9" s="104"/>
      <c r="C9" s="104"/>
      <c r="D9" s="104"/>
      <c r="E9" s="104"/>
      <c r="F9" s="104"/>
      <c r="G9" s="104"/>
    </row>
    <row r="10" spans="1:7" s="42" customFormat="1" ht="19.5" customHeight="1">
      <c r="A10" s="111" t="s">
        <v>124</v>
      </c>
      <c r="B10" s="103">
        <v>6440553</v>
      </c>
      <c r="C10" s="13">
        <f>(B10*100)/$F10</f>
        <v>100</v>
      </c>
      <c r="D10" s="13">
        <v>0</v>
      </c>
      <c r="E10" s="13">
        <f>(D10*100)/$F10</f>
        <v>0</v>
      </c>
      <c r="F10" s="13">
        <v>6440553</v>
      </c>
      <c r="G10" s="13">
        <v>100</v>
      </c>
    </row>
    <row r="11" spans="1:7" ht="15.75" customHeight="1">
      <c r="A11" s="109" t="s">
        <v>69</v>
      </c>
      <c r="B11" s="105"/>
      <c r="C11" s="104"/>
      <c r="D11" s="105"/>
      <c r="E11" s="104"/>
      <c r="F11" s="105"/>
      <c r="G11" s="104"/>
    </row>
    <row r="12" spans="1:7" ht="15.75" customHeight="1">
      <c r="A12" s="92" t="s">
        <v>125</v>
      </c>
      <c r="B12" s="43">
        <v>3000000</v>
      </c>
      <c r="C12" s="13">
        <f aca="true" t="shared" si="0" ref="C12:C18">(B12*100)/$F12</f>
        <v>100</v>
      </c>
      <c r="D12" s="43">
        <v>0</v>
      </c>
      <c r="E12" s="13">
        <f aca="true" t="shared" si="1" ref="E12:E18">(D12*100)/$F12</f>
        <v>0</v>
      </c>
      <c r="F12" s="43">
        <v>3000000</v>
      </c>
      <c r="G12" s="13">
        <v>100</v>
      </c>
    </row>
    <row r="13" spans="1:7" ht="15.75" customHeight="1">
      <c r="A13" s="92" t="s">
        <v>126</v>
      </c>
      <c r="B13" s="43">
        <v>1260000</v>
      </c>
      <c r="C13" s="13">
        <f t="shared" si="0"/>
        <v>100</v>
      </c>
      <c r="D13" s="43">
        <v>0</v>
      </c>
      <c r="E13" s="13">
        <f t="shared" si="1"/>
        <v>0</v>
      </c>
      <c r="F13" s="43">
        <v>1260000</v>
      </c>
      <c r="G13" s="13">
        <v>100</v>
      </c>
    </row>
    <row r="14" spans="1:7" ht="15.75" customHeight="1">
      <c r="A14" s="92" t="s">
        <v>127</v>
      </c>
      <c r="B14" s="43">
        <v>5683409</v>
      </c>
      <c r="C14" s="13">
        <f t="shared" si="0"/>
        <v>100</v>
      </c>
      <c r="D14" s="43">
        <v>0</v>
      </c>
      <c r="E14" s="13">
        <f t="shared" si="1"/>
        <v>0</v>
      </c>
      <c r="F14" s="43">
        <v>5683409</v>
      </c>
      <c r="G14" s="13">
        <v>100</v>
      </c>
    </row>
    <row r="15" spans="1:7" ht="15.75" customHeight="1">
      <c r="A15" s="102" t="s">
        <v>150</v>
      </c>
      <c r="B15" s="43">
        <v>1320000</v>
      </c>
      <c r="C15" s="16">
        <f t="shared" si="0"/>
        <v>6.909266362582177</v>
      </c>
      <c r="D15" s="43">
        <v>17784778</v>
      </c>
      <c r="E15" s="16">
        <f t="shared" si="1"/>
        <v>93.09073363741783</v>
      </c>
      <c r="F15" s="43">
        <f aca="true" t="shared" si="2" ref="F15:F36">B15+D15</f>
        <v>19104778</v>
      </c>
      <c r="G15" s="16">
        <v>100</v>
      </c>
    </row>
    <row r="16" spans="1:7" ht="15.75" customHeight="1">
      <c r="A16" s="92" t="s">
        <v>128</v>
      </c>
      <c r="B16" s="43">
        <v>7270000</v>
      </c>
      <c r="C16" s="16">
        <f t="shared" si="0"/>
        <v>99.58904109589041</v>
      </c>
      <c r="D16" s="43">
        <v>30000</v>
      </c>
      <c r="E16" s="16">
        <f t="shared" si="1"/>
        <v>0.410958904109589</v>
      </c>
      <c r="F16" s="43">
        <f t="shared" si="2"/>
        <v>7300000</v>
      </c>
      <c r="G16" s="16">
        <v>100</v>
      </c>
    </row>
    <row r="17" spans="1:7" ht="15.75" customHeight="1">
      <c r="A17" s="92" t="s">
        <v>129</v>
      </c>
      <c r="B17" s="43">
        <v>700000</v>
      </c>
      <c r="C17" s="16">
        <f t="shared" si="0"/>
        <v>100</v>
      </c>
      <c r="D17" s="43">
        <v>0</v>
      </c>
      <c r="E17" s="16">
        <f t="shared" si="1"/>
        <v>0</v>
      </c>
      <c r="F17" s="43">
        <f t="shared" si="2"/>
        <v>700000</v>
      </c>
      <c r="G17" s="16">
        <v>100</v>
      </c>
    </row>
    <row r="18" spans="1:7" ht="15.75" customHeight="1">
      <c r="A18" s="92" t="s">
        <v>130</v>
      </c>
      <c r="B18" s="43">
        <v>500000</v>
      </c>
      <c r="C18" s="16">
        <f t="shared" si="0"/>
        <v>100</v>
      </c>
      <c r="D18" s="43">
        <v>0</v>
      </c>
      <c r="E18" s="16">
        <f t="shared" si="1"/>
        <v>0</v>
      </c>
      <c r="F18" s="43">
        <f t="shared" si="2"/>
        <v>500000</v>
      </c>
      <c r="G18" s="16">
        <v>100</v>
      </c>
    </row>
    <row r="19" spans="1:7" ht="15.75" customHeight="1">
      <c r="A19" s="92" t="s">
        <v>131</v>
      </c>
      <c r="B19" s="43">
        <v>6889000</v>
      </c>
      <c r="C19" s="16">
        <f aca="true" t="shared" si="3" ref="C19:C36">(B19*100)/$F19</f>
        <v>99.84057971014492</v>
      </c>
      <c r="D19" s="43">
        <v>11000</v>
      </c>
      <c r="E19" s="16">
        <f aca="true" t="shared" si="4" ref="E19:E38">(D19*100)/$F19</f>
        <v>0.15942028985507245</v>
      </c>
      <c r="F19" s="43">
        <f t="shared" si="2"/>
        <v>6900000</v>
      </c>
      <c r="G19" s="16">
        <v>100</v>
      </c>
    </row>
    <row r="20" spans="1:7" ht="15.75" customHeight="1">
      <c r="A20" s="92" t="s">
        <v>132</v>
      </c>
      <c r="B20" s="43">
        <v>3660696</v>
      </c>
      <c r="C20" s="16">
        <f t="shared" si="3"/>
        <v>100</v>
      </c>
      <c r="D20" s="43">
        <v>0</v>
      </c>
      <c r="E20" s="16">
        <f t="shared" si="4"/>
        <v>0</v>
      </c>
      <c r="F20" s="43">
        <f t="shared" si="2"/>
        <v>3660696</v>
      </c>
      <c r="G20" s="16">
        <v>100</v>
      </c>
    </row>
    <row r="21" spans="1:7" ht="15.75" customHeight="1">
      <c r="A21" s="110" t="s">
        <v>133</v>
      </c>
      <c r="B21" s="106"/>
      <c r="C21" s="107"/>
      <c r="D21" s="105"/>
      <c r="E21" s="107"/>
      <c r="F21" s="105"/>
      <c r="G21" s="107"/>
    </row>
    <row r="22" spans="1:7" ht="15.75" customHeight="1">
      <c r="A22" s="102" t="s">
        <v>144</v>
      </c>
      <c r="B22" s="43">
        <v>6726200</v>
      </c>
      <c r="C22" s="16">
        <f t="shared" si="3"/>
        <v>16.375662797781818</v>
      </c>
      <c r="D22" s="43">
        <v>34348168</v>
      </c>
      <c r="E22" s="16">
        <f t="shared" si="4"/>
        <v>83.62433720221819</v>
      </c>
      <c r="F22" s="43">
        <f t="shared" si="2"/>
        <v>41074368</v>
      </c>
      <c r="G22" s="16">
        <v>100</v>
      </c>
    </row>
    <row r="23" spans="1:7" ht="15.75" customHeight="1">
      <c r="A23" s="92" t="s">
        <v>134</v>
      </c>
      <c r="B23" s="43">
        <v>3270000</v>
      </c>
      <c r="C23" s="16">
        <f t="shared" si="3"/>
        <v>100</v>
      </c>
      <c r="D23" s="43">
        <v>0</v>
      </c>
      <c r="E23" s="16">
        <f t="shared" si="4"/>
        <v>0</v>
      </c>
      <c r="F23" s="43">
        <f t="shared" si="2"/>
        <v>3270000</v>
      </c>
      <c r="G23" s="16">
        <v>100</v>
      </c>
    </row>
    <row r="24" spans="1:7" ht="15.75" customHeight="1">
      <c r="A24" s="92" t="s">
        <v>135</v>
      </c>
      <c r="B24" s="43">
        <v>1840000</v>
      </c>
      <c r="C24" s="16">
        <f t="shared" si="3"/>
        <v>100</v>
      </c>
      <c r="D24" s="43">
        <v>0</v>
      </c>
      <c r="E24" s="16">
        <f t="shared" si="4"/>
        <v>0</v>
      </c>
      <c r="F24" s="43">
        <f t="shared" si="2"/>
        <v>1840000</v>
      </c>
      <c r="G24" s="16">
        <v>100</v>
      </c>
    </row>
    <row r="25" spans="1:7" ht="15.75" customHeight="1">
      <c r="A25" s="110" t="s">
        <v>136</v>
      </c>
      <c r="B25" s="105"/>
      <c r="C25" s="107"/>
      <c r="D25" s="105"/>
      <c r="E25" s="107"/>
      <c r="F25" s="105"/>
      <c r="G25" s="107"/>
    </row>
    <row r="26" spans="1:7" ht="15.75" customHeight="1">
      <c r="A26" s="102" t="s">
        <v>145</v>
      </c>
      <c r="B26" s="43">
        <v>1959999</v>
      </c>
      <c r="C26" s="16">
        <f t="shared" si="3"/>
        <v>82.63047506223637</v>
      </c>
      <c r="D26" s="43">
        <v>412006</v>
      </c>
      <c r="E26" s="16">
        <f t="shared" si="4"/>
        <v>17.36952493776362</v>
      </c>
      <c r="F26" s="43">
        <f t="shared" si="2"/>
        <v>2372005</v>
      </c>
      <c r="G26" s="16">
        <v>100</v>
      </c>
    </row>
    <row r="27" spans="1:7" ht="15.75" customHeight="1">
      <c r="A27" s="102" t="s">
        <v>146</v>
      </c>
      <c r="B27" s="43">
        <v>160000</v>
      </c>
      <c r="C27" s="16">
        <f t="shared" si="3"/>
        <v>86.20689655172414</v>
      </c>
      <c r="D27" s="43">
        <v>25600</v>
      </c>
      <c r="E27" s="16">
        <f t="shared" si="4"/>
        <v>13.793103448275861</v>
      </c>
      <c r="F27" s="43">
        <f t="shared" si="2"/>
        <v>185600</v>
      </c>
      <c r="G27" s="16">
        <v>100</v>
      </c>
    </row>
    <row r="28" spans="1:7" ht="15.75" customHeight="1">
      <c r="A28" s="102" t="s">
        <v>147</v>
      </c>
      <c r="B28" s="43">
        <v>33591</v>
      </c>
      <c r="C28" s="16">
        <f t="shared" si="3"/>
        <v>100</v>
      </c>
      <c r="D28" s="43">
        <v>0</v>
      </c>
      <c r="E28" s="16">
        <f t="shared" si="4"/>
        <v>0</v>
      </c>
      <c r="F28" s="43">
        <f t="shared" si="2"/>
        <v>33591</v>
      </c>
      <c r="G28" s="16">
        <v>100</v>
      </c>
    </row>
    <row r="29" spans="1:7" ht="15.75" customHeight="1">
      <c r="A29" s="92" t="s">
        <v>137</v>
      </c>
      <c r="B29" s="43">
        <v>6046280</v>
      </c>
      <c r="C29" s="16">
        <f t="shared" si="3"/>
        <v>99.11934426229509</v>
      </c>
      <c r="D29" s="43">
        <v>53720</v>
      </c>
      <c r="E29" s="16">
        <f t="shared" si="4"/>
        <v>0.880655737704918</v>
      </c>
      <c r="F29" s="43">
        <f t="shared" si="2"/>
        <v>6100000</v>
      </c>
      <c r="G29" s="16">
        <v>100</v>
      </c>
    </row>
    <row r="30" spans="1:7" ht="15.75" customHeight="1">
      <c r="A30" s="93" t="s">
        <v>138</v>
      </c>
      <c r="B30" s="43">
        <v>5297000</v>
      </c>
      <c r="C30" s="16">
        <f t="shared" si="3"/>
        <v>83.54889589905363</v>
      </c>
      <c r="D30" s="43">
        <v>1043000</v>
      </c>
      <c r="E30" s="16">
        <f t="shared" si="4"/>
        <v>16.451104100946374</v>
      </c>
      <c r="F30" s="43">
        <f t="shared" si="2"/>
        <v>6340000</v>
      </c>
      <c r="G30" s="16">
        <v>100</v>
      </c>
    </row>
    <row r="31" spans="1:7" ht="15.75" customHeight="1">
      <c r="A31" s="92" t="s">
        <v>139</v>
      </c>
      <c r="B31" s="43">
        <v>4587000</v>
      </c>
      <c r="C31" s="16">
        <f t="shared" si="3"/>
        <v>81.1858407079646</v>
      </c>
      <c r="D31" s="43">
        <v>1063000</v>
      </c>
      <c r="E31" s="16">
        <f t="shared" si="4"/>
        <v>18.8141592920354</v>
      </c>
      <c r="F31" s="43">
        <f t="shared" si="2"/>
        <v>5650000</v>
      </c>
      <c r="G31" s="16">
        <v>100</v>
      </c>
    </row>
    <row r="32" spans="1:9" ht="15.75" customHeight="1">
      <c r="A32" s="102" t="s">
        <v>148</v>
      </c>
      <c r="B32" s="43">
        <v>185000</v>
      </c>
      <c r="C32" s="16">
        <f t="shared" si="3"/>
        <v>100</v>
      </c>
      <c r="D32" s="43">
        <v>0</v>
      </c>
      <c r="E32" s="16">
        <f t="shared" si="4"/>
        <v>0</v>
      </c>
      <c r="F32" s="43">
        <f t="shared" si="2"/>
        <v>185000</v>
      </c>
      <c r="G32" s="16">
        <v>100</v>
      </c>
      <c r="I32" s="82"/>
    </row>
    <row r="33" spans="1:7" ht="15.75" customHeight="1">
      <c r="A33" s="102" t="s">
        <v>149</v>
      </c>
      <c r="B33" s="43">
        <v>230000</v>
      </c>
      <c r="C33" s="16">
        <f t="shared" si="3"/>
        <v>100</v>
      </c>
      <c r="D33" s="43">
        <v>0</v>
      </c>
      <c r="E33" s="16">
        <f t="shared" si="4"/>
        <v>0</v>
      </c>
      <c r="F33" s="43">
        <f t="shared" si="2"/>
        <v>230000</v>
      </c>
      <c r="G33" s="16">
        <v>100</v>
      </c>
    </row>
    <row r="34" spans="1:7" ht="15.75" customHeight="1">
      <c r="A34" s="92" t="s">
        <v>140</v>
      </c>
      <c r="B34" s="43">
        <v>1910000</v>
      </c>
      <c r="C34" s="16">
        <f t="shared" si="3"/>
        <v>100</v>
      </c>
      <c r="D34" s="43">
        <v>0</v>
      </c>
      <c r="E34" s="16">
        <f t="shared" si="4"/>
        <v>0</v>
      </c>
      <c r="F34" s="43">
        <f t="shared" si="2"/>
        <v>1910000</v>
      </c>
      <c r="G34" s="16">
        <v>100</v>
      </c>
    </row>
    <row r="35" spans="1:7" ht="15.75" customHeight="1">
      <c r="A35" s="92" t="s">
        <v>141</v>
      </c>
      <c r="B35" s="43">
        <v>2996000</v>
      </c>
      <c r="C35" s="16">
        <f t="shared" si="3"/>
        <v>99.20529801324503</v>
      </c>
      <c r="D35" s="43">
        <v>24000</v>
      </c>
      <c r="E35" s="16">
        <f t="shared" si="4"/>
        <v>0.7947019867549668</v>
      </c>
      <c r="F35" s="43">
        <f t="shared" si="2"/>
        <v>3020000</v>
      </c>
      <c r="G35" s="16">
        <v>100</v>
      </c>
    </row>
    <row r="36" spans="1:7" ht="15.75" customHeight="1">
      <c r="A36" s="92" t="s">
        <v>142</v>
      </c>
      <c r="B36" s="43">
        <v>3970825</v>
      </c>
      <c r="C36" s="99">
        <f t="shared" si="3"/>
        <v>10.890907844212837</v>
      </c>
      <c r="D36" s="43">
        <v>32489175</v>
      </c>
      <c r="E36" s="16">
        <f t="shared" si="4"/>
        <v>89.10909215578717</v>
      </c>
      <c r="F36" s="43">
        <f t="shared" si="2"/>
        <v>36460000</v>
      </c>
      <c r="G36" s="16">
        <v>100</v>
      </c>
    </row>
    <row r="37" spans="1:7" ht="15.75" customHeight="1">
      <c r="A37" s="100" t="s">
        <v>143</v>
      </c>
      <c r="B37" s="101">
        <v>100000</v>
      </c>
      <c r="C37" s="96">
        <f>(B37*100)/$F37</f>
        <v>100</v>
      </c>
      <c r="D37" s="97">
        <v>0</v>
      </c>
      <c r="E37" s="98">
        <f t="shared" si="4"/>
        <v>0</v>
      </c>
      <c r="F37" s="97">
        <f>B37+D37</f>
        <v>100000</v>
      </c>
      <c r="G37" s="98">
        <v>100</v>
      </c>
    </row>
    <row r="38" spans="1:7" ht="15.75" customHeight="1">
      <c r="A38" s="45" t="s">
        <v>31</v>
      </c>
      <c r="B38" s="44">
        <f>SUM(B10:B37)</f>
        <v>76035553</v>
      </c>
      <c r="C38" s="94">
        <f>(B38*100)/$F38</f>
        <v>46.5561798922361</v>
      </c>
      <c r="D38" s="44">
        <f>SUM(D8:D37)</f>
        <v>87284447</v>
      </c>
      <c r="E38" s="95">
        <f t="shared" si="4"/>
        <v>53.4438201077639</v>
      </c>
      <c r="F38" s="44">
        <f>SUM(F10:F37)</f>
        <v>163320000</v>
      </c>
      <c r="G38" s="95">
        <v>100</v>
      </c>
    </row>
    <row r="39" ht="12.75">
      <c r="F39" s="46"/>
    </row>
    <row r="40" ht="12.75">
      <c r="F40" s="46"/>
    </row>
  </sheetData>
  <mergeCells count="2">
    <mergeCell ref="A5:G5"/>
    <mergeCell ref="A6:G6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41.140625" style="0" customWidth="1"/>
    <col min="2" max="2" width="22.421875" style="0" customWidth="1"/>
    <col min="3" max="3" width="39.57421875" style="0" customWidth="1"/>
    <col min="4" max="4" width="23.28125" style="0" customWidth="1"/>
    <col min="5" max="16384" width="11.7109375" style="0" customWidth="1"/>
  </cols>
  <sheetData>
    <row r="2" ht="14.25">
      <c r="A2" s="2" t="s">
        <v>70</v>
      </c>
    </row>
    <row r="3" ht="14.25">
      <c r="A3" s="2" t="s">
        <v>71</v>
      </c>
    </row>
    <row r="5" spans="1:4" ht="12.75">
      <c r="A5" s="117" t="s">
        <v>111</v>
      </c>
      <c r="B5" s="117"/>
      <c r="C5" s="117"/>
      <c r="D5" s="117"/>
    </row>
    <row r="7" spans="1:4" ht="13.5" thickBot="1">
      <c r="A7" s="129" t="s">
        <v>120</v>
      </c>
      <c r="B7" s="130"/>
      <c r="C7" s="130"/>
      <c r="D7" s="131"/>
    </row>
    <row r="8" spans="1:4" ht="19.5" customHeight="1" thickBot="1">
      <c r="A8" s="132"/>
      <c r="B8" s="133"/>
      <c r="C8" s="133"/>
      <c r="D8" s="134"/>
    </row>
    <row r="9" spans="1:4" ht="28.5" customHeight="1" thickBot="1">
      <c r="A9" s="47" t="s">
        <v>72</v>
      </c>
      <c r="B9" s="48" t="s">
        <v>73</v>
      </c>
      <c r="C9" s="49" t="s">
        <v>74</v>
      </c>
      <c r="D9" s="48" t="s">
        <v>73</v>
      </c>
    </row>
    <row r="10" spans="1:4" ht="27.75" customHeight="1">
      <c r="A10" s="50" t="s">
        <v>75</v>
      </c>
      <c r="B10" s="51">
        <v>163320000</v>
      </c>
      <c r="C10" s="52" t="s">
        <v>75</v>
      </c>
      <c r="D10" s="54">
        <f>B10</f>
        <v>163320000</v>
      </c>
    </row>
    <row r="11" spans="1:4" ht="27.75" customHeight="1">
      <c r="A11" s="53" t="s">
        <v>76</v>
      </c>
      <c r="B11" s="54">
        <v>155380000</v>
      </c>
      <c r="C11" s="55" t="s">
        <v>77</v>
      </c>
      <c r="D11" s="54">
        <v>155380000</v>
      </c>
    </row>
    <row r="12" spans="1:4" ht="27.75" customHeight="1">
      <c r="A12" s="56" t="s">
        <v>78</v>
      </c>
      <c r="B12" s="54">
        <v>163320000</v>
      </c>
      <c r="C12" s="57" t="s">
        <v>79</v>
      </c>
      <c r="D12" s="54">
        <v>155380000</v>
      </c>
    </row>
    <row r="13" spans="1:4" ht="27.75" customHeight="1">
      <c r="A13" s="53" t="s">
        <v>80</v>
      </c>
      <c r="B13" s="54">
        <v>162731350</v>
      </c>
      <c r="C13" s="55" t="s">
        <v>81</v>
      </c>
      <c r="D13" s="54">
        <f>B13</f>
        <v>162731350</v>
      </c>
    </row>
    <row r="14" spans="1:4" ht="27.75" customHeight="1">
      <c r="A14" s="58" t="s">
        <v>82</v>
      </c>
      <c r="B14" s="54">
        <f>B11-B13</f>
        <v>-7351350</v>
      </c>
      <c r="C14" s="59" t="s">
        <v>82</v>
      </c>
      <c r="D14" s="54">
        <f>D11-D13</f>
        <v>-7351350</v>
      </c>
    </row>
    <row r="15" spans="1:4" ht="27.75" customHeight="1">
      <c r="A15" s="58" t="s">
        <v>83</v>
      </c>
      <c r="B15" s="54">
        <v>90050</v>
      </c>
      <c r="C15" s="59" t="s">
        <v>84</v>
      </c>
      <c r="D15" s="54">
        <f>B15</f>
        <v>90050</v>
      </c>
    </row>
    <row r="16" spans="1:4" ht="27.75" customHeight="1">
      <c r="A16" s="58" t="s">
        <v>85</v>
      </c>
      <c r="B16" s="54">
        <v>548650</v>
      </c>
      <c r="C16" s="59" t="s">
        <v>85</v>
      </c>
      <c r="D16" s="54">
        <f>B16</f>
        <v>548650</v>
      </c>
    </row>
    <row r="17" spans="1:4" ht="27.75" customHeight="1" thickBot="1">
      <c r="A17" s="60" t="s">
        <v>86</v>
      </c>
      <c r="B17" s="61">
        <v>-12000000</v>
      </c>
      <c r="C17" s="62" t="s">
        <v>86</v>
      </c>
      <c r="D17" s="61">
        <f>B17</f>
        <v>-12000000</v>
      </c>
    </row>
  </sheetData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4">
      <selection activeCell="F17" sqref="F17"/>
    </sheetView>
  </sheetViews>
  <sheetFormatPr defaultColWidth="9.14062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  <col min="5" max="16384" width="11.7109375" style="0" customWidth="1"/>
  </cols>
  <sheetData>
    <row r="2" ht="14.25">
      <c r="A2" s="63" t="s">
        <v>87</v>
      </c>
    </row>
    <row r="3" ht="12.75">
      <c r="A3" t="s">
        <v>88</v>
      </c>
    </row>
    <row r="4" spans="4:5" ht="12.75">
      <c r="D4" s="64"/>
      <c r="E4" s="65"/>
    </row>
    <row r="5" spans="4:5" ht="12.75">
      <c r="D5" s="64"/>
      <c r="E5" s="65"/>
    </row>
    <row r="6" spans="1:5" ht="15.75">
      <c r="A6" s="137" t="s">
        <v>89</v>
      </c>
      <c r="B6" s="137"/>
      <c r="C6" s="137"/>
      <c r="D6" s="137"/>
      <c r="E6" s="65"/>
    </row>
    <row r="7" spans="1:5" ht="15">
      <c r="A7" s="66"/>
      <c r="B7" s="66"/>
      <c r="C7" s="66"/>
      <c r="D7" s="64"/>
      <c r="E7" s="65"/>
    </row>
    <row r="8" spans="1:4" ht="31.5" customHeight="1">
      <c r="A8" s="135" t="s">
        <v>121</v>
      </c>
      <c r="B8" s="135"/>
      <c r="C8" s="135"/>
      <c r="D8" s="135"/>
    </row>
    <row r="9" spans="1:3" ht="15">
      <c r="A9" s="66"/>
      <c r="B9" s="66"/>
      <c r="C9" s="66"/>
    </row>
    <row r="10" spans="1:3" ht="15">
      <c r="A10" s="66"/>
      <c r="B10" s="66"/>
      <c r="C10" s="66"/>
    </row>
    <row r="11" spans="1:4" ht="21" customHeight="1">
      <c r="A11" s="67" t="s">
        <v>90</v>
      </c>
      <c r="B11" s="67"/>
      <c r="C11" s="67"/>
      <c r="D11" s="67">
        <v>2014</v>
      </c>
    </row>
    <row r="12" spans="1:4" ht="15">
      <c r="A12" s="66"/>
      <c r="B12" s="66"/>
      <c r="C12" s="66"/>
      <c r="D12" s="66"/>
    </row>
    <row r="13" spans="1:4" ht="15.75">
      <c r="A13" s="68" t="s">
        <v>122</v>
      </c>
      <c r="B13" s="66"/>
      <c r="C13" s="69"/>
      <c r="D13" s="69">
        <v>8999888.31</v>
      </c>
    </row>
    <row r="14" spans="1:4" ht="15">
      <c r="A14" s="66"/>
      <c r="B14" s="66"/>
      <c r="C14" s="69"/>
      <c r="D14" s="69"/>
    </row>
    <row r="15" spans="1:4" ht="15.75">
      <c r="A15" s="68" t="s">
        <v>91</v>
      </c>
      <c r="B15" s="66"/>
      <c r="C15" s="69"/>
      <c r="D15" s="69">
        <v>163320000</v>
      </c>
    </row>
    <row r="16" spans="1:4" ht="15">
      <c r="A16" s="66"/>
      <c r="B16" s="66"/>
      <c r="C16" s="69"/>
      <c r="D16" s="69"/>
    </row>
    <row r="17" spans="1:4" ht="15.75">
      <c r="A17" s="68" t="s">
        <v>92</v>
      </c>
      <c r="B17" s="66"/>
      <c r="C17" s="69"/>
      <c r="D17" s="71">
        <f>D13+D15</f>
        <v>172319888.31</v>
      </c>
    </row>
    <row r="18" spans="1:4" ht="15">
      <c r="A18" s="66"/>
      <c r="B18" s="66"/>
      <c r="C18" s="69"/>
      <c r="D18" s="69"/>
    </row>
    <row r="19" spans="1:4" ht="15.75">
      <c r="A19" s="68" t="s">
        <v>110</v>
      </c>
      <c r="B19" s="66"/>
      <c r="C19" s="69"/>
      <c r="D19" s="69">
        <v>462500</v>
      </c>
    </row>
    <row r="20" spans="1:4" ht="15">
      <c r="A20" s="66"/>
      <c r="B20" s="66"/>
      <c r="C20" s="69"/>
      <c r="D20" s="69"/>
    </row>
    <row r="21" spans="1:4" ht="15.75">
      <c r="A21" s="68" t="s">
        <v>93</v>
      </c>
      <c r="B21" s="66"/>
      <c r="C21" s="69"/>
      <c r="D21" s="69">
        <v>462500</v>
      </c>
    </row>
    <row r="22" spans="1:4" ht="15">
      <c r="A22" s="66"/>
      <c r="B22" s="66"/>
      <c r="C22" s="69"/>
      <c r="D22" s="69"/>
    </row>
    <row r="23" spans="1:4" ht="15.75">
      <c r="A23" s="68" t="s">
        <v>94</v>
      </c>
      <c r="B23" s="68"/>
      <c r="C23" s="70"/>
      <c r="D23" s="70">
        <f>D21/D15</f>
        <v>0.002831863825618418</v>
      </c>
    </row>
    <row r="24" spans="1:4" ht="15.75">
      <c r="A24" s="68"/>
      <c r="B24" s="68"/>
      <c r="C24" s="71"/>
      <c r="D24" s="71"/>
    </row>
    <row r="25" spans="1:4" ht="15.75">
      <c r="A25" s="68" t="s">
        <v>95</v>
      </c>
      <c r="B25" s="68"/>
      <c r="C25" s="70"/>
      <c r="D25" s="70">
        <f>D21/D17</f>
        <v>0.002683961813902594</v>
      </c>
    </row>
    <row r="26" spans="1:4" ht="15">
      <c r="A26" s="66"/>
      <c r="B26" s="66"/>
      <c r="C26" s="66"/>
      <c r="D26" s="66"/>
    </row>
    <row r="27" spans="1:4" ht="15">
      <c r="A27" s="66"/>
      <c r="B27" s="66"/>
      <c r="C27" s="66"/>
      <c r="D27" s="66"/>
    </row>
    <row r="28" spans="1:4" ht="57" customHeight="1">
      <c r="A28" s="136" t="s">
        <v>96</v>
      </c>
      <c r="B28" s="136"/>
      <c r="C28" s="136"/>
      <c r="D28" s="136"/>
    </row>
  </sheetData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4">
      <selection activeCell="F26" sqref="F26"/>
    </sheetView>
  </sheetViews>
  <sheetFormatPr defaultColWidth="9.14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9.7109375" style="1" customWidth="1"/>
    <col min="7" max="8" width="9.00390625" style="1" customWidth="1"/>
    <col min="9" max="9" width="22.42187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38"/>
      <c r="B7" s="138"/>
      <c r="C7" s="138"/>
      <c r="D7" s="138"/>
      <c r="E7" s="138"/>
      <c r="F7" s="138"/>
      <c r="G7" s="138"/>
    </row>
    <row r="8" spans="1:7" ht="15">
      <c r="A8" s="72"/>
      <c r="B8" s="72"/>
      <c r="C8" s="72"/>
      <c r="D8" s="72"/>
      <c r="E8" s="72"/>
      <c r="F8" s="72"/>
      <c r="G8" s="72"/>
    </row>
    <row r="9" spans="1:7" ht="12.75">
      <c r="A9" s="139" t="s">
        <v>97</v>
      </c>
      <c r="B9" s="139"/>
      <c r="C9" s="139"/>
      <c r="D9" s="139"/>
      <c r="E9" s="139"/>
      <c r="F9" s="139"/>
      <c r="G9" s="139"/>
    </row>
    <row r="10" spans="1:7" ht="12.75">
      <c r="A10" s="139" t="s">
        <v>123</v>
      </c>
      <c r="B10" s="139"/>
      <c r="C10" s="139"/>
      <c r="D10" s="139"/>
      <c r="E10" s="139"/>
      <c r="F10" s="139"/>
      <c r="G10" s="13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19">
        <v>1</v>
      </c>
      <c r="B12" s="119"/>
      <c r="C12" s="119"/>
      <c r="D12" s="119"/>
      <c r="E12" s="119"/>
      <c r="F12" s="119"/>
      <c r="G12" s="119"/>
    </row>
    <row r="13" spans="1:7" ht="44.25" customHeight="1">
      <c r="A13" s="10" t="s">
        <v>16</v>
      </c>
      <c r="B13" s="11" t="s">
        <v>113</v>
      </c>
      <c r="C13" s="11" t="s">
        <v>17</v>
      </c>
      <c r="D13" s="11" t="s">
        <v>114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98</v>
      </c>
      <c r="B14" s="13">
        <f>B15+B16+B17</f>
        <v>65835763</v>
      </c>
      <c r="C14" s="13">
        <f aca="true" t="shared" si="0" ref="C14:C22">(B14*100)/$F14</f>
        <v>65.47586964442982</v>
      </c>
      <c r="D14" s="13">
        <f>D15+D16</f>
        <v>34713895</v>
      </c>
      <c r="E14" s="13">
        <f aca="true" t="shared" si="1" ref="E14:E22">(D14*100)/$F14</f>
        <v>34.52413035557018</v>
      </c>
      <c r="F14" s="13">
        <f aca="true" t="shared" si="2" ref="F14:F22">B14+D14</f>
        <v>100549658</v>
      </c>
      <c r="G14" s="13">
        <v>100</v>
      </c>
    </row>
    <row r="15" spans="1:9" s="14" customFormat="1" ht="24" customHeight="1">
      <c r="A15" s="12" t="s">
        <v>99</v>
      </c>
      <c r="B15" s="16">
        <v>61172580</v>
      </c>
      <c r="C15" s="16">
        <f t="shared" si="0"/>
        <v>65.2296614240311</v>
      </c>
      <c r="D15" s="16">
        <v>32607732</v>
      </c>
      <c r="E15" s="16">
        <f t="shared" si="1"/>
        <v>34.77033857596891</v>
      </c>
      <c r="F15" s="13">
        <f t="shared" si="2"/>
        <v>93780312</v>
      </c>
      <c r="G15" s="13">
        <v>100</v>
      </c>
      <c r="I15" s="83"/>
    </row>
    <row r="16" spans="1:7" s="14" customFormat="1" ht="24" customHeight="1">
      <c r="A16" s="12" t="s">
        <v>100</v>
      </c>
      <c r="B16" s="16">
        <v>4563183</v>
      </c>
      <c r="C16" s="16">
        <f t="shared" si="0"/>
        <v>68.42024690276978</v>
      </c>
      <c r="D16" s="16">
        <v>2106163</v>
      </c>
      <c r="E16" s="16">
        <f t="shared" si="1"/>
        <v>31.579753097230224</v>
      </c>
      <c r="F16" s="13">
        <f t="shared" si="2"/>
        <v>6669346</v>
      </c>
      <c r="G16" s="13">
        <v>100</v>
      </c>
    </row>
    <row r="17" spans="1:7" s="14" customFormat="1" ht="24" customHeight="1">
      <c r="A17" s="12" t="s">
        <v>101</v>
      </c>
      <c r="B17" s="13">
        <v>100000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100000</v>
      </c>
      <c r="G17" s="13">
        <v>100</v>
      </c>
    </row>
    <row r="18" spans="1:7" s="14" customFormat="1" ht="24" customHeight="1">
      <c r="A18" s="12" t="s">
        <v>102</v>
      </c>
      <c r="B18" s="13">
        <f>B19+B20</f>
        <v>10199790</v>
      </c>
      <c r="C18" s="13">
        <f t="shared" si="0"/>
        <v>16.249377771432247</v>
      </c>
      <c r="D18" s="13">
        <f>D19+D20+D21</f>
        <v>52570552</v>
      </c>
      <c r="E18" s="13">
        <f t="shared" si="1"/>
        <v>83.75062222856775</v>
      </c>
      <c r="F18" s="13">
        <f t="shared" si="2"/>
        <v>62770342</v>
      </c>
      <c r="G18" s="13">
        <v>100</v>
      </c>
    </row>
    <row r="19" spans="1:7" s="14" customFormat="1" ht="24" customHeight="1">
      <c r="A19" s="12" t="s">
        <v>99</v>
      </c>
      <c r="B19" s="16">
        <v>9838383</v>
      </c>
      <c r="C19" s="16">
        <f t="shared" si="0"/>
        <v>18.541033509116396</v>
      </c>
      <c r="D19" s="16">
        <v>43224371</v>
      </c>
      <c r="E19" s="16">
        <f t="shared" si="1"/>
        <v>81.45896649088361</v>
      </c>
      <c r="F19" s="13">
        <f t="shared" si="2"/>
        <v>53062754</v>
      </c>
      <c r="G19" s="13">
        <v>100</v>
      </c>
    </row>
    <row r="20" spans="1:7" s="14" customFormat="1" ht="24" customHeight="1">
      <c r="A20" s="12" t="s">
        <v>100</v>
      </c>
      <c r="B20" s="16">
        <v>361407</v>
      </c>
      <c r="C20" s="16">
        <f t="shared" si="0"/>
        <v>13.011086570291448</v>
      </c>
      <c r="D20" s="16">
        <v>2416278</v>
      </c>
      <c r="E20" s="16">
        <f t="shared" si="1"/>
        <v>86.98891342970855</v>
      </c>
      <c r="F20" s="13">
        <f t="shared" si="2"/>
        <v>2777685</v>
      </c>
      <c r="G20" s="13">
        <v>100</v>
      </c>
    </row>
    <row r="21" spans="1:7" s="14" customFormat="1" ht="24" customHeight="1">
      <c r="A21" s="12" t="s">
        <v>103</v>
      </c>
      <c r="B21" s="16">
        <v>0</v>
      </c>
      <c r="C21" s="16">
        <f t="shared" si="0"/>
        <v>0</v>
      </c>
      <c r="D21" s="13">
        <v>6929903</v>
      </c>
      <c r="E21" s="16">
        <f t="shared" si="1"/>
        <v>100</v>
      </c>
      <c r="F21" s="13">
        <f t="shared" si="2"/>
        <v>6929903</v>
      </c>
      <c r="G21" s="13"/>
    </row>
    <row r="22" spans="1:7" s="14" customFormat="1" ht="24" customHeight="1">
      <c r="A22" s="19" t="s">
        <v>31</v>
      </c>
      <c r="B22" s="20">
        <f>SUM(B14+B18)</f>
        <v>76035553</v>
      </c>
      <c r="C22" s="21">
        <f t="shared" si="0"/>
        <v>46.5561798922361</v>
      </c>
      <c r="D22" s="21">
        <f>SUM(D14+D18)</f>
        <v>87284447</v>
      </c>
      <c r="E22" s="21">
        <f t="shared" si="1"/>
        <v>53.4438201077639</v>
      </c>
      <c r="F22" s="21">
        <f t="shared" si="2"/>
        <v>163320000</v>
      </c>
      <c r="G22" s="21">
        <v>100</v>
      </c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I22" sqref="I22"/>
    </sheetView>
  </sheetViews>
  <sheetFormatPr defaultColWidth="9.14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38"/>
      <c r="B7" s="138"/>
      <c r="C7" s="138"/>
      <c r="D7" s="138"/>
      <c r="E7" s="138"/>
      <c r="F7" s="138"/>
      <c r="G7" s="138"/>
    </row>
    <row r="8" spans="1:7" ht="15">
      <c r="A8" s="72"/>
      <c r="B8" s="72"/>
      <c r="C8" s="72"/>
      <c r="D8" s="72"/>
      <c r="E8" s="72"/>
      <c r="F8" s="72"/>
      <c r="G8" s="72"/>
    </row>
    <row r="9" spans="1:7" ht="12.75">
      <c r="A9" s="139" t="s">
        <v>104</v>
      </c>
      <c r="B9" s="139"/>
      <c r="C9" s="139"/>
      <c r="D9" s="139"/>
      <c r="E9" s="139"/>
      <c r="F9" s="139"/>
      <c r="G9" s="139"/>
    </row>
    <row r="10" spans="1:7" ht="12.75">
      <c r="A10" s="139" t="s">
        <v>123</v>
      </c>
      <c r="B10" s="139"/>
      <c r="C10" s="139"/>
      <c r="D10" s="139"/>
      <c r="E10" s="139"/>
      <c r="F10" s="139"/>
      <c r="G10" s="13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19">
        <v>1</v>
      </c>
      <c r="B12" s="119"/>
      <c r="C12" s="119"/>
      <c r="D12" s="119"/>
      <c r="E12" s="119"/>
      <c r="F12" s="119"/>
      <c r="G12" s="119"/>
    </row>
    <row r="13" spans="1:7" ht="44.25" customHeight="1">
      <c r="A13" s="10" t="s">
        <v>16</v>
      </c>
      <c r="B13" s="11" t="s">
        <v>113</v>
      </c>
      <c r="C13" s="11" t="s">
        <v>17</v>
      </c>
      <c r="D13" s="11" t="s">
        <v>114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98</v>
      </c>
      <c r="B14" s="13">
        <f>B15+B16+B17</f>
        <v>76035553</v>
      </c>
      <c r="C14" s="16">
        <f aca="true" t="shared" si="0" ref="C14:C22">(B14*100)/$F14</f>
        <v>58.03210772158459</v>
      </c>
      <c r="D14" s="13">
        <f>D15+D17+D16</f>
        <v>54987696</v>
      </c>
      <c r="E14" s="16">
        <f>(D14*100)/$F14</f>
        <v>41.96789227841541</v>
      </c>
      <c r="F14" s="13">
        <f>B14+D14</f>
        <v>131023249</v>
      </c>
      <c r="G14" s="13">
        <v>100</v>
      </c>
    </row>
    <row r="15" spans="1:9" s="14" customFormat="1" ht="24" customHeight="1">
      <c r="A15" s="12" t="s">
        <v>105</v>
      </c>
      <c r="B15" s="16">
        <v>76035553</v>
      </c>
      <c r="C15" s="16">
        <f t="shared" si="0"/>
        <v>52.17013131408205</v>
      </c>
      <c r="D15" s="16">
        <v>69709821</v>
      </c>
      <c r="E15" s="16">
        <f>(D15*100)/$F15</f>
        <v>47.82986868591795</v>
      </c>
      <c r="F15" s="73">
        <f>B15+D15</f>
        <v>145745374</v>
      </c>
      <c r="G15" s="13">
        <v>100</v>
      </c>
      <c r="I15" s="83"/>
    </row>
    <row r="16" spans="1:7" s="14" customFormat="1" ht="24" customHeight="1">
      <c r="A16" s="12" t="s">
        <v>106</v>
      </c>
      <c r="B16" s="91">
        <v>0</v>
      </c>
      <c r="C16" s="13">
        <f t="shared" si="0"/>
        <v>0</v>
      </c>
      <c r="D16" s="85">
        <v>-16198000</v>
      </c>
      <c r="E16" s="13"/>
      <c r="F16" s="89">
        <f>D16+B16</f>
        <v>-16198000</v>
      </c>
      <c r="G16" s="13">
        <v>100</v>
      </c>
    </row>
    <row r="17" spans="1:9" s="14" customFormat="1" ht="24" customHeight="1">
      <c r="A17" s="12" t="s">
        <v>107</v>
      </c>
      <c r="B17" s="16">
        <v>0</v>
      </c>
      <c r="C17" s="16">
        <f t="shared" si="0"/>
        <v>0</v>
      </c>
      <c r="D17" s="16">
        <v>1475875</v>
      </c>
      <c r="E17" s="16">
        <f aca="true" t="shared" si="1" ref="E17:E22">(D17*100)/$F17</f>
        <v>100</v>
      </c>
      <c r="F17" s="73">
        <f>B17+D17</f>
        <v>1475875</v>
      </c>
      <c r="G17" s="13">
        <v>100</v>
      </c>
      <c r="I17" s="83"/>
    </row>
    <row r="18" spans="1:9" s="14" customFormat="1" ht="24" customHeight="1">
      <c r="A18" s="12" t="s">
        <v>102</v>
      </c>
      <c r="B18" s="13">
        <f>B19+B21</f>
        <v>0</v>
      </c>
      <c r="C18" s="16">
        <f t="shared" si="0"/>
        <v>0</v>
      </c>
      <c r="D18" s="13">
        <f>D19+D21+D20</f>
        <v>32296751</v>
      </c>
      <c r="E18" s="16">
        <f t="shared" si="1"/>
        <v>100</v>
      </c>
      <c r="F18" s="13">
        <f>B18+D18</f>
        <v>32296751</v>
      </c>
      <c r="G18" s="13">
        <v>100</v>
      </c>
      <c r="I18" s="83"/>
    </row>
    <row r="19" spans="1:9" s="14" customFormat="1" ht="24" customHeight="1">
      <c r="A19" s="12" t="s">
        <v>105</v>
      </c>
      <c r="B19" s="16"/>
      <c r="C19" s="16">
        <f t="shared" si="0"/>
        <v>0</v>
      </c>
      <c r="D19" s="16">
        <v>24244870</v>
      </c>
      <c r="E19" s="16">
        <f t="shared" si="1"/>
        <v>100</v>
      </c>
      <c r="F19" s="73">
        <f>B19+D19</f>
        <v>24244870</v>
      </c>
      <c r="G19" s="13">
        <v>100</v>
      </c>
      <c r="I19" s="83"/>
    </row>
    <row r="20" spans="1:9" s="14" customFormat="1" ht="24" customHeight="1">
      <c r="A20" s="12" t="s">
        <v>108</v>
      </c>
      <c r="B20" s="13">
        <v>0</v>
      </c>
      <c r="C20" s="13">
        <f t="shared" si="0"/>
        <v>0</v>
      </c>
      <c r="D20" s="13">
        <v>6170981</v>
      </c>
      <c r="E20" s="13">
        <f t="shared" si="1"/>
        <v>100</v>
      </c>
      <c r="F20" s="74">
        <f>B20+D20</f>
        <v>6170981</v>
      </c>
      <c r="G20" s="13">
        <v>100</v>
      </c>
      <c r="I20" s="83"/>
    </row>
    <row r="21" spans="1:9" s="14" customFormat="1" ht="24" customHeight="1">
      <c r="A21" s="12" t="s">
        <v>107</v>
      </c>
      <c r="B21" s="16">
        <v>0</v>
      </c>
      <c r="C21" s="16">
        <v>0</v>
      </c>
      <c r="D21" s="16">
        <v>1880900</v>
      </c>
      <c r="E21" s="16">
        <v>0</v>
      </c>
      <c r="F21" s="73">
        <f>B21+D21</f>
        <v>1880900</v>
      </c>
      <c r="G21" s="13">
        <v>100</v>
      </c>
      <c r="I21" s="83"/>
    </row>
    <row r="22" spans="1:7" s="14" customFormat="1" ht="24" customHeight="1">
      <c r="A22" s="19" t="s">
        <v>31</v>
      </c>
      <c r="B22" s="20">
        <f>B14</f>
        <v>76035553</v>
      </c>
      <c r="C22" s="21">
        <f t="shared" si="0"/>
        <v>46.5561798922361</v>
      </c>
      <c r="D22" s="21">
        <f>SUM(D14+D18)</f>
        <v>87284447</v>
      </c>
      <c r="E22" s="21">
        <f t="shared" si="1"/>
        <v>53.4438201077639</v>
      </c>
      <c r="F22" s="21">
        <f>F14+F18</f>
        <v>163320000</v>
      </c>
      <c r="G22" s="21">
        <v>100</v>
      </c>
    </row>
    <row r="24" ht="12.75">
      <c r="F24" s="82"/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pmp</cp:lastModifiedBy>
  <cp:lastPrinted>2013-11-06T11:26:15Z</cp:lastPrinted>
  <dcterms:created xsi:type="dcterms:W3CDTF">2008-10-02T15:36:07Z</dcterms:created>
  <dcterms:modified xsi:type="dcterms:W3CDTF">2013-11-06T13:35:16Z</dcterms:modified>
  <cp:category/>
  <cp:version/>
  <cp:contentType/>
  <cp:contentStatus/>
</cp:coreProperties>
</file>