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0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Anexo XII" sheetId="8" r:id="rId8"/>
    <sheet name="Anexo XI" sheetId="9" r:id="rId9"/>
  </sheets>
  <definedNames/>
  <calcPr fullCalcOnLoad="1"/>
</workbook>
</file>

<file path=xl/sharedStrings.xml><?xml version="1.0" encoding="utf-8"?>
<sst xmlns="http://schemas.openxmlformats.org/spreadsheetml/2006/main" count="213" uniqueCount="146">
  <si>
    <t xml:space="preserve">                 Estado do Rio de Janeiro</t>
  </si>
  <si>
    <t xml:space="preserve">                 PREFEITURA MUNICIPAL DE PIRAÍ</t>
  </si>
  <si>
    <t>ANEXO I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</si>
  <si>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</si>
  <si>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</si>
  <si>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</si>
  <si>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</si>
  <si>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</si>
  <si>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</si>
  <si>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</si>
  <si>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</si>
  <si>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</si>
  <si>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</si>
  <si>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</si>
  <si>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</si>
  <si>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</si>
  <si>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</si>
  <si>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</si>
  <si>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</si>
  <si>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</si>
  <si>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</si>
  <si>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</si>
  <si>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</si>
  <si>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</si>
  <si>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</si>
  <si>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</si>
  <si>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</si>
  <si>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</si>
  <si>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</si>
  <si>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</si>
  <si>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</si>
  <si>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</si>
  <si>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</si>
  <si>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</si>
  <si>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</si>
  <si>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</si>
  <si>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</si>
  <si>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</si>
  <si>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</si>
  <si>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</si>
  <si>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</si>
  <si>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</si>
  <si>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</si>
  <si>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</si>
  <si>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</si>
  <si>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</si>
  <si>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</si>
  <si>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</si>
  <si>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</si>
  <si>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</si>
  <si>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</si>
  <si>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</si>
  <si>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</si>
  <si>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</si>
  <si>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</si>
  <si>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</si>
  <si>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</si>
  <si>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22 – Indústria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</si>
  <si>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</si>
  <si>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</si>
  <si>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</si>
  <si>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</si>
  <si>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</si>
  <si>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</si>
  <si>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</si>
  <si>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</si>
  <si>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</si>
  <si>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</si>
  <si>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</si>
  <si>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</si>
  <si>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>1020 - Secretaria Municipal de Governo</t>
  </si>
  <si>
    <t>1030 - Procuradoria Jurídica</t>
  </si>
  <si>
    <t>1040 - Secretaria Municipal de Administração</t>
  </si>
  <si>
    <t>-</t>
  </si>
  <si>
    <t>1050 - Secretaria Municipal de Fazenda</t>
  </si>
  <si>
    <t>1070 - Secretaria Municipal de Obras e Desenvolvimento Urbano</t>
  </si>
  <si>
    <t>1080 - Secretaria Municipal de Serviços Públicos</t>
  </si>
  <si>
    <t>1100 - Secretaria Municipal de Esporte e Lazer</t>
  </si>
  <si>
    <t>1111 - Fundo Municipal de Saúde</t>
  </si>
  <si>
    <t>1120 - Secretaria Municipal de Agricultura</t>
  </si>
  <si>
    <t>1131 - Fundo Municipal de Assistência Social</t>
  </si>
  <si>
    <t>1132 - Fundo Municipal da Infância e da Adolescência</t>
  </si>
  <si>
    <t>1140 - Secretaria Municipal de Turismo e Meio Ambiente</t>
  </si>
  <si>
    <t>1160 - Coordenadoria de Controle Interno</t>
  </si>
  <si>
    <t xml:space="preserve">1170 – Secretaria Munic. De Planejamento, Ciência e Tecnologia </t>
  </si>
  <si>
    <t>1300 – Secretaria Municipal de Cultura</t>
  </si>
  <si>
    <t>1400 – Ouvidoria Municipal</t>
  </si>
  <si>
    <t>1500 – Secretaria Municipal de Transporte e Trânsito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</si>
  <si>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</si>
  <si>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</si>
  <si>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</si>
  <si>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</si>
  <si>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</si>
  <si>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</si>
  <si>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</si>
  <si>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</si>
  <si>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</si>
  <si>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</si>
  <si>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</si>
  <si>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</si>
  <si>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</si>
  <si>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</si>
  <si>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</si>
  <si>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</si>
  <si>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</si>
  <si>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</si>
  <si>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</si>
  <si>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</si>
  <si>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</si>
  <si>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</si>
  <si>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</si>
  <si>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</si>
  <si>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</si>
  <si>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</si>
  <si>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</si>
  <si>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</si>
  <si>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</si>
  <si>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</si>
  <si>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</si>
  <si>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</si>
  <si>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</si>
  <si>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</si>
  <si>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</si>
  <si>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</si>
  <si>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</si>
  <si>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</si>
  <si>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</si>
  <si>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</si>
  <si>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</si>
  <si>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>1190 – Secretaria Municipal de Educação</t>
  </si>
  <si>
    <t>1133 - Fundo Municipal de Habitação de Interesse Social</t>
  </si>
  <si>
    <t>1180 - Secretaria Munic. De Indústria Comércio e Des. Econômico</t>
  </si>
  <si>
    <t>1041 - Fundo de Previdência Social do Município de Piraí</t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</si>
  <si>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</si>
  <si>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</si>
  <si>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</si>
  <si>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</si>
  <si>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2013</t>
  </si>
  <si>
    <t>DESPESAS POR PODERES/ÓRGÃOS  -  2013</t>
  </si>
  <si>
    <r>
      <t>1.</t>
    </r>
    <r>
      <rPr>
        <sz val="10"/>
        <rFont val="Arial"/>
        <family val="2"/>
      </rPr>
      <t xml:space="preserve"> Superávit financeiro Exercício de 2011</t>
    </r>
  </si>
  <si>
    <t>POR CATEGORIA ECONÔMICA E ORIGEM DOS RECURSOS/2013</t>
  </si>
  <si>
    <t>DESPESA POR FUNÇÃO   -  2013</t>
  </si>
  <si>
    <t xml:space="preserve">  DEMONSTRATIVO DA COMPATIBILIZAÇÃO DA PROGRAMAÇÃO DOS ORÇAMENTOS COM AS METAS FISCAIS DA LDO Art. 5º, I da LRF - 2013</t>
  </si>
  <si>
    <t>DEMONSTRATIVO DO IMPACTO ORÇAMENTÁRIO-FINANCEIRO PARA RENÚNCIA DE RECEITA EM 2013      (ART. 5º, II DA LRF)</t>
  </si>
  <si>
    <t>ESTIMATIVA DA RECEITA TOTAL COM DETALHAMENTO POR CATEGORIA ECONÔMICA E ORIGEM DOS RECURSOS  -  2013</t>
  </si>
  <si>
    <t>FIXAÇÃO DA DESPESA TOTAL COM DETALHAMENTO POR CATEGORIA ECONÔMICA E GRUPOS DE NATUREZA DA DESPESA  -  2013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</si>
</sst>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165" fontId="8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165" fontId="8" fillId="0" borderId="2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3" fillId="0" borderId="6" xfId="0" applyFont="1" applyBorder="1" applyAlignment="1">
      <alignment wrapText="1"/>
    </xf>
    <xf numFmtId="165" fontId="7" fillId="0" borderId="7" xfId="0" applyNumberFormat="1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10" sqref="A10:E10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06" t="s">
        <v>2</v>
      </c>
      <c r="B6" s="106"/>
      <c r="C6" s="106"/>
      <c r="D6" s="106"/>
      <c r="E6" s="106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07" t="s">
        <v>137</v>
      </c>
      <c r="B9" s="107"/>
      <c r="C9" s="107"/>
      <c r="D9" s="107"/>
      <c r="E9" s="107"/>
    </row>
    <row r="10" spans="1:5" ht="15.75">
      <c r="A10" s="107" t="s">
        <v>14</v>
      </c>
      <c r="B10" s="107"/>
      <c r="C10" s="107"/>
      <c r="D10" s="107"/>
      <c r="E10" s="107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08">
        <v>1</v>
      </c>
      <c r="B15" s="109"/>
      <c r="C15" s="109"/>
      <c r="D15" s="109"/>
      <c r="E15" s="109"/>
    </row>
    <row r="16" spans="1:7" s="4" customFormat="1" ht="31.5" customHeight="1" thickBot="1" thickTop="1">
      <c r="A16" s="87" t="s">
        <v>3</v>
      </c>
      <c r="B16" s="105" t="s">
        <v>4</v>
      </c>
      <c r="C16" s="105"/>
      <c r="D16" s="105"/>
      <c r="E16" s="93">
        <f>E17+E19+E21+E23</f>
        <v>154000000</v>
      </c>
      <c r="G16" s="90"/>
    </row>
    <row r="17" spans="1:5" s="7" customFormat="1" ht="15.75" thickTop="1">
      <c r="A17" s="5"/>
      <c r="B17" s="6" t="s">
        <v>5</v>
      </c>
      <c r="C17" s="101" t="s">
        <v>6</v>
      </c>
      <c r="D17" s="102"/>
      <c r="E17" s="85">
        <v>162201000</v>
      </c>
    </row>
    <row r="18" spans="1:5" s="8" customFormat="1" ht="15">
      <c r="A18" s="5"/>
      <c r="C18" s="103"/>
      <c r="D18" s="103"/>
      <c r="E18" s="84"/>
    </row>
    <row r="19" spans="1:5" s="7" customFormat="1" ht="15">
      <c r="A19" s="5"/>
      <c r="B19" s="6" t="s">
        <v>7</v>
      </c>
      <c r="C19" s="101" t="s">
        <v>8</v>
      </c>
      <c r="D19" s="102"/>
      <c r="E19" s="85">
        <v>2030000</v>
      </c>
    </row>
    <row r="20" spans="1:5" s="7" customFormat="1" ht="15">
      <c r="A20" s="5"/>
      <c r="B20" s="6"/>
      <c r="C20" s="101"/>
      <c r="D20" s="102"/>
      <c r="E20" s="85"/>
    </row>
    <row r="21" spans="1:5" s="7" customFormat="1" ht="15">
      <c r="A21" s="5"/>
      <c r="B21" s="6" t="s">
        <v>9</v>
      </c>
      <c r="C21" s="101" t="s">
        <v>10</v>
      </c>
      <c r="D21" s="102"/>
      <c r="E21" s="85">
        <v>5676000</v>
      </c>
    </row>
    <row r="22" spans="1:5" s="7" customFormat="1" ht="13.5" customHeight="1">
      <c r="A22" s="5"/>
      <c r="C22" s="103"/>
      <c r="D22" s="103"/>
      <c r="E22" s="84"/>
    </row>
    <row r="23" spans="1:5" s="7" customFormat="1" ht="14.25" customHeight="1">
      <c r="A23" s="88"/>
      <c r="B23" s="89" t="s">
        <v>11</v>
      </c>
      <c r="C23" s="104" t="s">
        <v>12</v>
      </c>
      <c r="D23" s="104"/>
      <c r="E23" s="86">
        <v>-15907000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3" sqref="H13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6" spans="1:7" ht="12.75">
      <c r="A6" s="110" t="s">
        <v>13</v>
      </c>
      <c r="B6" s="110"/>
      <c r="C6" s="110"/>
      <c r="D6" s="110"/>
      <c r="E6" s="110"/>
      <c r="F6" s="110"/>
      <c r="G6" s="110"/>
    </row>
    <row r="7" spans="1:7" ht="12.75">
      <c r="A7" s="111" t="s">
        <v>144</v>
      </c>
      <c r="B7" s="111"/>
      <c r="C7" s="111"/>
      <c r="D7" s="111"/>
      <c r="E7" s="111"/>
      <c r="F7" s="111"/>
      <c r="G7" s="111"/>
    </row>
    <row r="8" spans="1:7" ht="12.75">
      <c r="A8" s="111" t="s">
        <v>14</v>
      </c>
      <c r="B8" s="111"/>
      <c r="C8" s="111"/>
      <c r="D8" s="111"/>
      <c r="E8" s="111"/>
      <c r="F8" s="111"/>
      <c r="G8" s="111"/>
    </row>
    <row r="9" spans="1:7" ht="12.75">
      <c r="A9" s="108">
        <v>1</v>
      </c>
      <c r="B9" s="108"/>
      <c r="C9" s="108"/>
      <c r="D9" s="108"/>
      <c r="E9" s="108"/>
      <c r="F9" s="108"/>
      <c r="G9" s="108"/>
    </row>
    <row r="10" spans="1:7" ht="44.25" customHeight="1">
      <c r="A10" s="10" t="s">
        <v>15</v>
      </c>
      <c r="B10" s="11" t="s">
        <v>135</v>
      </c>
      <c r="C10" s="11" t="s">
        <v>16</v>
      </c>
      <c r="D10" s="11" t="s">
        <v>136</v>
      </c>
      <c r="E10" s="11" t="s">
        <v>16</v>
      </c>
      <c r="F10" s="11" t="s">
        <v>17</v>
      </c>
      <c r="G10" s="11" t="s">
        <v>16</v>
      </c>
    </row>
    <row r="11" spans="1:7" s="14" customFormat="1" ht="24" customHeight="1">
      <c r="A11" s="12" t="s">
        <v>18</v>
      </c>
      <c r="B11" s="13">
        <f>SUM(B12:B17)</f>
        <v>77128856</v>
      </c>
      <c r="C11" s="13">
        <f aca="true" t="shared" si="0" ref="C11:C23">(B11*100)/$F11</f>
        <v>47.55140597160313</v>
      </c>
      <c r="D11" s="13">
        <f>SUM(D12:D17)</f>
        <v>85072144</v>
      </c>
      <c r="E11" s="13">
        <f aca="true" t="shared" si="1" ref="E11:E23">(D11*100)/$F11</f>
        <v>52.44859402839687</v>
      </c>
      <c r="F11" s="13">
        <f aca="true" t="shared" si="2" ref="F11:F18">B11+D11</f>
        <v>162201000</v>
      </c>
      <c r="G11" s="13">
        <v>100</v>
      </c>
    </row>
    <row r="12" spans="1:8" s="14" customFormat="1" ht="24" customHeight="1">
      <c r="A12" s="15" t="s">
        <v>19</v>
      </c>
      <c r="B12" s="16">
        <v>9589040</v>
      </c>
      <c r="C12" s="16">
        <f t="shared" si="0"/>
        <v>57.98185995888257</v>
      </c>
      <c r="D12" s="16">
        <v>6948960</v>
      </c>
      <c r="E12" s="16">
        <f t="shared" si="1"/>
        <v>42.01814004111743</v>
      </c>
      <c r="F12" s="16">
        <f t="shared" si="2"/>
        <v>16538000</v>
      </c>
      <c r="G12" s="16">
        <v>100</v>
      </c>
      <c r="H12" s="92"/>
    </row>
    <row r="13" spans="1:7" s="14" customFormat="1" ht="24" customHeight="1">
      <c r="A13" s="15" t="s">
        <v>20</v>
      </c>
      <c r="B13" s="16">
        <v>960000</v>
      </c>
      <c r="C13" s="16">
        <f t="shared" si="0"/>
        <v>20.408163265306122</v>
      </c>
      <c r="D13" s="16">
        <v>3744000</v>
      </c>
      <c r="E13" s="16">
        <f t="shared" si="1"/>
        <v>79.59183673469387</v>
      </c>
      <c r="F13" s="16">
        <f t="shared" si="2"/>
        <v>4704000</v>
      </c>
      <c r="G13" s="16">
        <v>100</v>
      </c>
    </row>
    <row r="14" spans="1:7" s="14" customFormat="1" ht="24" customHeight="1">
      <c r="A14" s="15" t="s">
        <v>21</v>
      </c>
      <c r="B14" s="16">
        <v>2717000</v>
      </c>
      <c r="C14" s="16">
        <f t="shared" si="0"/>
        <v>19.947140444901255</v>
      </c>
      <c r="D14" s="16">
        <v>10904000</v>
      </c>
      <c r="E14" s="16">
        <f t="shared" si="1"/>
        <v>80.05285955509875</v>
      </c>
      <c r="F14" s="16">
        <f t="shared" si="2"/>
        <v>13621000</v>
      </c>
      <c r="G14" s="16">
        <v>100</v>
      </c>
    </row>
    <row r="15" spans="1:7" s="14" customFormat="1" ht="24" customHeight="1">
      <c r="A15" s="15" t="s">
        <v>22</v>
      </c>
      <c r="B15" s="16">
        <v>1000</v>
      </c>
      <c r="C15" s="16">
        <f t="shared" si="0"/>
        <v>0.5050505050505051</v>
      </c>
      <c r="D15" s="16">
        <v>197000</v>
      </c>
      <c r="E15" s="16">
        <f t="shared" si="1"/>
        <v>99.4949494949495</v>
      </c>
      <c r="F15" s="16">
        <f t="shared" si="2"/>
        <v>198000</v>
      </c>
      <c r="G15" s="16">
        <v>100</v>
      </c>
    </row>
    <row r="16" spans="1:7" s="14" customFormat="1" ht="24" customHeight="1">
      <c r="A16" s="15" t="s">
        <v>23</v>
      </c>
      <c r="B16" s="16">
        <v>62484076</v>
      </c>
      <c r="C16" s="16">
        <f t="shared" si="0"/>
        <v>50.14209960357584</v>
      </c>
      <c r="D16" s="16">
        <v>62129924</v>
      </c>
      <c r="E16" s="16">
        <f t="shared" si="1"/>
        <v>49.85790039642416</v>
      </c>
      <c r="F16" s="16">
        <f t="shared" si="2"/>
        <v>124614000</v>
      </c>
      <c r="G16" s="16">
        <v>100</v>
      </c>
    </row>
    <row r="17" spans="1:10" s="14" customFormat="1" ht="24" customHeight="1">
      <c r="A17" s="15" t="s">
        <v>24</v>
      </c>
      <c r="B17" s="16">
        <v>1377740</v>
      </c>
      <c r="C17" s="16">
        <f t="shared" si="0"/>
        <v>54.54235946159937</v>
      </c>
      <c r="D17" s="16">
        <v>1148260</v>
      </c>
      <c r="E17" s="16">
        <f t="shared" si="1"/>
        <v>45.45764053840063</v>
      </c>
      <c r="F17" s="16">
        <f t="shared" si="2"/>
        <v>2526000</v>
      </c>
      <c r="G17" s="16">
        <v>100</v>
      </c>
      <c r="J17" s="92"/>
    </row>
    <row r="18" spans="1:7" s="14" customFormat="1" ht="24" customHeight="1">
      <c r="A18" s="17" t="s">
        <v>25</v>
      </c>
      <c r="B18" s="99">
        <v>0</v>
      </c>
      <c r="C18" s="16">
        <f t="shared" si="0"/>
        <v>0</v>
      </c>
      <c r="D18" s="94">
        <v>-15907000</v>
      </c>
      <c r="E18" s="16">
        <f t="shared" si="1"/>
        <v>100</v>
      </c>
      <c r="F18" s="94">
        <f t="shared" si="2"/>
        <v>-15907000</v>
      </c>
      <c r="G18" s="16">
        <v>100</v>
      </c>
    </row>
    <row r="19" spans="1:7" s="14" customFormat="1" ht="24" customHeight="1">
      <c r="A19" s="12" t="s">
        <v>26</v>
      </c>
      <c r="B19" s="13">
        <f>SUM(B20:B21)</f>
        <v>0</v>
      </c>
      <c r="C19" s="13">
        <f t="shared" si="0"/>
        <v>0</v>
      </c>
      <c r="D19" s="13">
        <f>SUM(D20:D21)</f>
        <v>2030000</v>
      </c>
      <c r="E19" s="13">
        <f t="shared" si="1"/>
        <v>100</v>
      </c>
      <c r="F19" s="13">
        <f>B19+D19</f>
        <v>2030000</v>
      </c>
      <c r="G19" s="13">
        <v>100</v>
      </c>
    </row>
    <row r="20" spans="1:7" s="14" customFormat="1" ht="24" customHeight="1">
      <c r="A20" s="15" t="s">
        <v>27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28</v>
      </c>
      <c r="B21" s="16">
        <v>0</v>
      </c>
      <c r="C21" s="16">
        <f t="shared" si="0"/>
        <v>0</v>
      </c>
      <c r="D21" s="16">
        <v>2000000</v>
      </c>
      <c r="E21" s="16">
        <f t="shared" si="1"/>
        <v>100</v>
      </c>
      <c r="F21" s="16">
        <f>B21+D21</f>
        <v>2000000</v>
      </c>
      <c r="G21" s="16">
        <v>100</v>
      </c>
    </row>
    <row r="22" spans="1:7" s="14" customFormat="1" ht="24" customHeight="1">
      <c r="A22" s="18" t="s">
        <v>29</v>
      </c>
      <c r="B22" s="13">
        <v>0</v>
      </c>
      <c r="C22" s="13">
        <f t="shared" si="0"/>
        <v>0</v>
      </c>
      <c r="D22" s="13">
        <v>5676000</v>
      </c>
      <c r="E22" s="13">
        <f t="shared" si="1"/>
        <v>100</v>
      </c>
      <c r="F22" s="13">
        <f>B22+D22</f>
        <v>5676000</v>
      </c>
      <c r="G22" s="16">
        <v>100</v>
      </c>
    </row>
    <row r="23" spans="1:7" s="14" customFormat="1" ht="24" customHeight="1">
      <c r="A23" s="19" t="s">
        <v>30</v>
      </c>
      <c r="B23" s="20">
        <f>B19+B11+B18</f>
        <v>77128856</v>
      </c>
      <c r="C23" s="21">
        <f t="shared" si="0"/>
        <v>50.08367272727273</v>
      </c>
      <c r="D23" s="21">
        <f>D11+D19+D22+D18</f>
        <v>76871144</v>
      </c>
      <c r="E23" s="21">
        <f t="shared" si="1"/>
        <v>49.91632727272727</v>
      </c>
      <c r="F23" s="21">
        <f>F22+F19+F11+F18</f>
        <v>154000000</v>
      </c>
      <c r="G23" s="21">
        <v>100</v>
      </c>
    </row>
  </sheetData>
  <mergeCells count="4">
    <mergeCell ref="A6:G6"/>
    <mergeCell ref="A7:G7"/>
    <mergeCell ref="A8:G8"/>
    <mergeCell ref="A9:G9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17" sqref="D17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6" spans="1:7" ht="12.75">
      <c r="A6" s="110" t="s">
        <v>31</v>
      </c>
      <c r="B6" s="110"/>
      <c r="C6" s="110"/>
      <c r="D6" s="110"/>
      <c r="E6" s="110"/>
      <c r="F6" s="110"/>
      <c r="G6" s="110"/>
    </row>
    <row r="7" spans="1:7" ht="12.75">
      <c r="A7" s="111" t="s">
        <v>145</v>
      </c>
      <c r="B7" s="111"/>
      <c r="C7" s="111"/>
      <c r="D7" s="111"/>
      <c r="E7" s="111"/>
      <c r="F7" s="111"/>
      <c r="G7" s="111"/>
    </row>
    <row r="8" spans="1:7" ht="12.75">
      <c r="A8" s="111" t="s">
        <v>14</v>
      </c>
      <c r="B8" s="111"/>
      <c r="C8" s="111"/>
      <c r="D8" s="111"/>
      <c r="E8" s="111"/>
      <c r="F8" s="111"/>
      <c r="G8" s="111"/>
    </row>
    <row r="9" spans="1:7" ht="12.75">
      <c r="A9" s="108">
        <v>1</v>
      </c>
      <c r="B9" s="108"/>
      <c r="C9" s="108"/>
      <c r="D9" s="108"/>
      <c r="E9" s="108"/>
      <c r="F9" s="108"/>
      <c r="G9" s="108"/>
    </row>
    <row r="10" spans="1:7" ht="44.25" customHeight="1">
      <c r="A10" s="10" t="s">
        <v>15</v>
      </c>
      <c r="B10" s="11" t="s">
        <v>135</v>
      </c>
      <c r="C10" s="11" t="s">
        <v>16</v>
      </c>
      <c r="D10" s="11" t="s">
        <v>136</v>
      </c>
      <c r="E10" s="11" t="s">
        <v>16</v>
      </c>
      <c r="F10" s="11" t="s">
        <v>17</v>
      </c>
      <c r="G10" s="11" t="s">
        <v>16</v>
      </c>
    </row>
    <row r="11" spans="1:7" s="14" customFormat="1" ht="24" customHeight="1">
      <c r="A11" s="12" t="s">
        <v>32</v>
      </c>
      <c r="B11" s="13">
        <f>SUM(B12:B14)</f>
        <v>71047114</v>
      </c>
      <c r="C11" s="13">
        <f aca="true" t="shared" si="0" ref="C11:C21">(B11*100)/$F11</f>
        <v>53.76020178154547</v>
      </c>
      <c r="D11" s="13">
        <f>SUM(D12:D14)</f>
        <v>61108480</v>
      </c>
      <c r="E11" s="13">
        <f aca="true" t="shared" si="1" ref="E11:E21">(D11*100)/$F11</f>
        <v>46.23979821845453</v>
      </c>
      <c r="F11" s="13">
        <f aca="true" t="shared" si="2" ref="F11:F19">B11+D11</f>
        <v>132155594</v>
      </c>
      <c r="G11" s="13">
        <v>100</v>
      </c>
    </row>
    <row r="12" spans="1:7" s="14" customFormat="1" ht="24" customHeight="1">
      <c r="A12" s="15" t="s">
        <v>33</v>
      </c>
      <c r="B12" s="16">
        <v>29811500</v>
      </c>
      <c r="C12" s="16">
        <f t="shared" si="0"/>
        <v>46.83429967746286</v>
      </c>
      <c r="D12" s="16">
        <v>33841635</v>
      </c>
      <c r="E12" s="16">
        <f t="shared" si="1"/>
        <v>53.16570032253714</v>
      </c>
      <c r="F12" s="16">
        <f t="shared" si="2"/>
        <v>63653135</v>
      </c>
      <c r="G12" s="16">
        <v>100</v>
      </c>
    </row>
    <row r="13" spans="1:7" s="14" customFormat="1" ht="24" customHeight="1">
      <c r="A13" s="15" t="s">
        <v>34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35</v>
      </c>
      <c r="B14" s="16">
        <v>41195614</v>
      </c>
      <c r="C14" s="16">
        <f t="shared" si="0"/>
        <v>60.17255967975091</v>
      </c>
      <c r="D14" s="16">
        <v>27266845</v>
      </c>
      <c r="E14" s="16">
        <f t="shared" si="1"/>
        <v>39.82744032024909</v>
      </c>
      <c r="F14" s="16">
        <f t="shared" si="2"/>
        <v>68462459</v>
      </c>
      <c r="G14" s="16">
        <v>100</v>
      </c>
      <c r="I14" s="92"/>
    </row>
    <row r="15" spans="1:7" s="14" customFormat="1" ht="24" customHeight="1">
      <c r="A15" s="12" t="s">
        <v>36</v>
      </c>
      <c r="B15" s="13">
        <f>SUM(B16:B18)</f>
        <v>5981742</v>
      </c>
      <c r="C15" s="13">
        <f t="shared" si="0"/>
        <v>58.54462473156102</v>
      </c>
      <c r="D15" s="13">
        <f>SUM(D16:D17)</f>
        <v>4235664</v>
      </c>
      <c r="E15" s="13">
        <f t="shared" si="1"/>
        <v>41.45537526843898</v>
      </c>
      <c r="F15" s="13">
        <f t="shared" si="2"/>
        <v>10217406</v>
      </c>
      <c r="G15" s="13">
        <v>100</v>
      </c>
    </row>
    <row r="16" spans="1:7" s="14" customFormat="1" ht="24" customHeight="1">
      <c r="A16" s="15" t="s">
        <v>37</v>
      </c>
      <c r="B16" s="16">
        <v>5401742</v>
      </c>
      <c r="C16" s="16">
        <f t="shared" si="0"/>
        <v>56.22477076538662</v>
      </c>
      <c r="D16" s="16">
        <v>4205664</v>
      </c>
      <c r="E16" s="16">
        <f t="shared" si="1"/>
        <v>43.77522923461338</v>
      </c>
      <c r="F16" s="16">
        <f t="shared" si="2"/>
        <v>9607406</v>
      </c>
      <c r="G16" s="16">
        <v>100</v>
      </c>
    </row>
    <row r="17" spans="1:9" s="14" customFormat="1" ht="24" customHeight="1">
      <c r="A17" s="15" t="s">
        <v>38</v>
      </c>
      <c r="B17" s="16">
        <v>130000</v>
      </c>
      <c r="C17" s="16">
        <f t="shared" si="0"/>
        <v>81.25</v>
      </c>
      <c r="D17" s="16">
        <v>30000</v>
      </c>
      <c r="E17" s="16">
        <f t="shared" si="1"/>
        <v>18.75</v>
      </c>
      <c r="F17" s="16">
        <f t="shared" si="2"/>
        <v>160000</v>
      </c>
      <c r="G17" s="16">
        <v>100</v>
      </c>
      <c r="I17" s="92"/>
    </row>
    <row r="18" spans="1:7" s="14" customFormat="1" ht="24" customHeight="1">
      <c r="A18" s="15" t="s">
        <v>39</v>
      </c>
      <c r="B18" s="16">
        <v>450000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450000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>
        <v>0</v>
      </c>
      <c r="C20" s="16">
        <f t="shared" si="0"/>
        <v>0</v>
      </c>
      <c r="D20" s="13">
        <v>11527000</v>
      </c>
      <c r="E20" s="13">
        <f t="shared" si="1"/>
        <v>100</v>
      </c>
      <c r="F20" s="13">
        <f>D20</f>
        <v>11527000</v>
      </c>
      <c r="G20" s="16">
        <v>100</v>
      </c>
    </row>
    <row r="21" spans="1:7" s="14" customFormat="1" ht="24" customHeight="1">
      <c r="A21" s="19" t="s">
        <v>30</v>
      </c>
      <c r="B21" s="96">
        <f>SUM(B11+B15+B19+B20)</f>
        <v>77128856</v>
      </c>
      <c r="C21" s="97">
        <f t="shared" si="0"/>
        <v>50.08367272727273</v>
      </c>
      <c r="D21" s="97">
        <f>SUM(D11+D15+D19+D20)</f>
        <v>76871144</v>
      </c>
      <c r="E21" s="21">
        <f t="shared" si="1"/>
        <v>49.91632727272727</v>
      </c>
      <c r="F21" s="21">
        <f>F11+F15+F19+F20</f>
        <v>154000000</v>
      </c>
      <c r="G21" s="21">
        <v>100</v>
      </c>
    </row>
    <row r="22" spans="2:4" ht="15.75">
      <c r="B22" s="95"/>
      <c r="D22" s="95"/>
    </row>
    <row r="23" spans="2:4" ht="12.75">
      <c r="B23" s="91"/>
      <c r="D23" s="91"/>
    </row>
    <row r="24" spans="2:4" ht="12.75">
      <c r="B24" s="91"/>
      <c r="D24" s="91"/>
    </row>
  </sheetData>
  <mergeCells count="4">
    <mergeCell ref="A6:G6"/>
    <mergeCell ref="A7:G7"/>
    <mergeCell ref="A8:G8"/>
    <mergeCell ref="A9:G9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D31" sqref="D31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12" t="s">
        <v>44</v>
      </c>
      <c r="B5" s="112"/>
      <c r="C5" s="112"/>
      <c r="D5" s="112"/>
      <c r="E5" s="112"/>
      <c r="F5" s="112"/>
      <c r="G5" s="112"/>
    </row>
    <row r="6" spans="1:7" ht="18" customHeight="1">
      <c r="A6" s="113" t="s">
        <v>141</v>
      </c>
      <c r="B6" s="113"/>
      <c r="C6" s="113"/>
      <c r="D6" s="113"/>
      <c r="E6" s="113"/>
      <c r="F6" s="113"/>
      <c r="G6" s="113"/>
    </row>
    <row r="7" spans="1:7" ht="10.5">
      <c r="A7" s="114"/>
      <c r="B7" s="114"/>
      <c r="C7" s="114"/>
      <c r="D7" s="115" t="s">
        <v>14</v>
      </c>
      <c r="E7" s="115"/>
      <c r="F7" s="115"/>
      <c r="G7" s="115"/>
    </row>
    <row r="8" spans="1:7" ht="33" customHeight="1">
      <c r="A8" s="24" t="s">
        <v>45</v>
      </c>
      <c r="B8" s="11" t="s">
        <v>135</v>
      </c>
      <c r="C8" s="11" t="s">
        <v>16</v>
      </c>
      <c r="D8" s="11" t="s">
        <v>136</v>
      </c>
      <c r="E8" s="25" t="s">
        <v>16</v>
      </c>
      <c r="F8" s="25" t="s">
        <v>17</v>
      </c>
      <c r="G8" s="25" t="s">
        <v>16</v>
      </c>
    </row>
    <row r="9" spans="1:7" ht="12.75" customHeight="1">
      <c r="A9" s="26" t="s">
        <v>46</v>
      </c>
      <c r="B9" s="27">
        <v>6350000</v>
      </c>
      <c r="C9" s="28">
        <f aca="true" t="shared" si="0" ref="C9:C29">(B9*100)/$F9</f>
        <v>100</v>
      </c>
      <c r="D9" s="27">
        <v>0</v>
      </c>
      <c r="E9" s="28">
        <f aca="true" t="shared" si="1" ref="E9:E31">(D9*100)/$F9</f>
        <v>0</v>
      </c>
      <c r="F9" s="27">
        <f aca="true" t="shared" si="2" ref="F9:F27">B9+D9</f>
        <v>6350000</v>
      </c>
      <c r="G9" s="28">
        <v>100</v>
      </c>
    </row>
    <row r="10" spans="1:7" ht="12.75" customHeight="1">
      <c r="A10" s="26" t="s">
        <v>47</v>
      </c>
      <c r="B10" s="27">
        <v>23528368</v>
      </c>
      <c r="C10" s="28">
        <f t="shared" si="0"/>
        <v>99.80910661556719</v>
      </c>
      <c r="D10" s="27">
        <v>45000</v>
      </c>
      <c r="E10" s="28">
        <f t="shared" si="1"/>
        <v>0.1908933844328057</v>
      </c>
      <c r="F10" s="27">
        <f t="shared" si="2"/>
        <v>23573368</v>
      </c>
      <c r="G10" s="28">
        <v>100</v>
      </c>
    </row>
    <row r="11" spans="1:7" ht="12.75" customHeight="1">
      <c r="A11" s="26" t="s">
        <v>48</v>
      </c>
      <c r="B11" s="27">
        <v>2043400</v>
      </c>
      <c r="C11" s="28">
        <f t="shared" si="0"/>
        <v>79.97257278114661</v>
      </c>
      <c r="D11" s="27">
        <v>511726</v>
      </c>
      <c r="E11" s="28">
        <f t="shared" si="1"/>
        <v>20.027427218853393</v>
      </c>
      <c r="F11" s="27">
        <f t="shared" si="2"/>
        <v>2555126</v>
      </c>
      <c r="G11" s="28">
        <v>100</v>
      </c>
    </row>
    <row r="12" spans="1:7" ht="12.75" customHeight="1">
      <c r="A12" s="26" t="s">
        <v>49</v>
      </c>
      <c r="B12" s="27">
        <v>1370000</v>
      </c>
      <c r="C12" s="28">
        <f t="shared" si="0"/>
        <v>12.239792727597605</v>
      </c>
      <c r="D12" s="27">
        <v>9823000</v>
      </c>
      <c r="E12" s="28">
        <f t="shared" si="1"/>
        <v>87.7602072724024</v>
      </c>
      <c r="F12" s="27">
        <f t="shared" si="2"/>
        <v>11193000</v>
      </c>
      <c r="G12" s="28">
        <v>100</v>
      </c>
    </row>
    <row r="13" spans="1:7" ht="12.75" customHeight="1">
      <c r="A13" s="26" t="s">
        <v>50</v>
      </c>
      <c r="B13" s="27">
        <v>9676200</v>
      </c>
      <c r="C13" s="28">
        <f t="shared" si="0"/>
        <v>26.599351941462402</v>
      </c>
      <c r="D13" s="27">
        <v>26701378</v>
      </c>
      <c r="E13" s="28">
        <f t="shared" si="1"/>
        <v>73.4006480585376</v>
      </c>
      <c r="F13" s="27">
        <f t="shared" si="2"/>
        <v>36377578</v>
      </c>
      <c r="G13" s="28">
        <v>100</v>
      </c>
    </row>
    <row r="14" spans="1:7" ht="12.75" customHeight="1">
      <c r="A14" s="26" t="s">
        <v>134</v>
      </c>
      <c r="B14" s="27">
        <v>910000</v>
      </c>
      <c r="C14" s="28">
        <f t="shared" si="0"/>
        <v>100</v>
      </c>
      <c r="D14" s="27">
        <v>0</v>
      </c>
      <c r="E14" s="28">
        <f t="shared" si="1"/>
        <v>0</v>
      </c>
      <c r="F14" s="27">
        <f t="shared" si="2"/>
        <v>910000</v>
      </c>
      <c r="G14" s="28">
        <v>100</v>
      </c>
    </row>
    <row r="15" spans="1:7" ht="12.75" customHeight="1">
      <c r="A15" s="26" t="s">
        <v>51</v>
      </c>
      <c r="B15" s="27">
        <v>8083960</v>
      </c>
      <c r="C15" s="28">
        <f t="shared" si="0"/>
        <v>23.82119283356907</v>
      </c>
      <c r="D15" s="27">
        <v>25852040</v>
      </c>
      <c r="E15" s="28">
        <f t="shared" si="1"/>
        <v>76.17880716643093</v>
      </c>
      <c r="F15" s="27">
        <f t="shared" si="2"/>
        <v>33936000</v>
      </c>
      <c r="G15" s="28">
        <v>100</v>
      </c>
    </row>
    <row r="16" spans="1:7" ht="12.75" customHeight="1">
      <c r="A16" s="26" t="s">
        <v>52</v>
      </c>
      <c r="B16" s="27">
        <v>1920128</v>
      </c>
      <c r="C16" s="28">
        <f t="shared" si="0"/>
        <v>78.17703311879511</v>
      </c>
      <c r="D16" s="27">
        <v>536000</v>
      </c>
      <c r="E16" s="28">
        <f t="shared" si="1"/>
        <v>21.822966881204888</v>
      </c>
      <c r="F16" s="27">
        <f t="shared" si="2"/>
        <v>2456128</v>
      </c>
      <c r="G16" s="28">
        <v>100</v>
      </c>
    </row>
    <row r="17" spans="1:7" ht="12.75" customHeight="1">
      <c r="A17" s="26" t="s">
        <v>53</v>
      </c>
      <c r="B17" s="27">
        <v>4464000</v>
      </c>
      <c r="C17" s="28">
        <f t="shared" si="0"/>
        <v>73.61477572559367</v>
      </c>
      <c r="D17" s="27">
        <v>1600000</v>
      </c>
      <c r="E17" s="28">
        <f t="shared" si="1"/>
        <v>26.385224274406333</v>
      </c>
      <c r="F17" s="27">
        <f t="shared" si="2"/>
        <v>6064000</v>
      </c>
      <c r="G17" s="28">
        <v>100</v>
      </c>
    </row>
    <row r="18" spans="1:7" ht="12.75" customHeight="1">
      <c r="A18" s="26" t="s">
        <v>127</v>
      </c>
      <c r="B18" s="27">
        <v>8000</v>
      </c>
      <c r="C18" s="28">
        <f t="shared" si="0"/>
        <v>100</v>
      </c>
      <c r="D18" s="27">
        <v>0</v>
      </c>
      <c r="E18" s="28">
        <f t="shared" si="1"/>
        <v>0</v>
      </c>
      <c r="F18" s="27">
        <f t="shared" si="2"/>
        <v>8000</v>
      </c>
      <c r="G18" s="28">
        <v>100</v>
      </c>
    </row>
    <row r="19" spans="1:7" ht="12.75" customHeight="1">
      <c r="A19" s="26" t="s">
        <v>54</v>
      </c>
      <c r="B19" s="27">
        <v>2500000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2500000</v>
      </c>
      <c r="G19" s="28">
        <v>100</v>
      </c>
    </row>
    <row r="20" spans="1:7" ht="12.75" customHeight="1">
      <c r="A20" s="26" t="s">
        <v>55</v>
      </c>
      <c r="B20" s="27">
        <v>3743500</v>
      </c>
      <c r="C20" s="28">
        <f t="shared" si="0"/>
        <v>95.04887647581566</v>
      </c>
      <c r="D20" s="27">
        <v>195000</v>
      </c>
      <c r="E20" s="28">
        <f t="shared" si="1"/>
        <v>4.951123524184334</v>
      </c>
      <c r="F20" s="27">
        <f t="shared" si="2"/>
        <v>3938500</v>
      </c>
      <c r="G20" s="28">
        <v>100</v>
      </c>
    </row>
    <row r="21" spans="1:7" ht="12.75" customHeight="1">
      <c r="A21" s="26" t="s">
        <v>56</v>
      </c>
      <c r="B21" s="27">
        <v>1869000</v>
      </c>
      <c r="C21" s="28">
        <f t="shared" si="0"/>
        <v>100</v>
      </c>
      <c r="D21" s="27">
        <v>0</v>
      </c>
      <c r="E21" s="28">
        <f t="shared" si="1"/>
        <v>0</v>
      </c>
      <c r="F21" s="27">
        <f t="shared" si="2"/>
        <v>1869000</v>
      </c>
      <c r="G21" s="28">
        <v>100</v>
      </c>
    </row>
    <row r="22" spans="1:7" ht="12.75" customHeight="1">
      <c r="A22" s="26" t="s">
        <v>57</v>
      </c>
      <c r="B22" s="27">
        <v>543200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543200</v>
      </c>
      <c r="G22" s="28">
        <v>100</v>
      </c>
    </row>
    <row r="23" spans="1:7" ht="12.75" customHeight="1">
      <c r="A23" s="26" t="s">
        <v>58</v>
      </c>
      <c r="B23" s="27">
        <v>373100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373100</v>
      </c>
      <c r="G23" s="28">
        <v>100</v>
      </c>
    </row>
    <row r="24" spans="1:7" ht="12.75" customHeight="1">
      <c r="A24" s="26" t="s">
        <v>59</v>
      </c>
      <c r="B24" s="27">
        <v>10000</v>
      </c>
      <c r="C24" s="28">
        <f t="shared" si="0"/>
        <v>100</v>
      </c>
      <c r="D24" s="27">
        <v>0</v>
      </c>
      <c r="E24" s="28">
        <f t="shared" si="1"/>
        <v>0</v>
      </c>
      <c r="F24" s="27">
        <f t="shared" si="2"/>
        <v>10000</v>
      </c>
      <c r="G24" s="28">
        <v>101</v>
      </c>
    </row>
    <row r="25" spans="1:7" ht="12.75" customHeight="1">
      <c r="A25" s="26" t="s">
        <v>60</v>
      </c>
      <c r="B25" s="27">
        <v>2928000</v>
      </c>
      <c r="C25" s="28">
        <f t="shared" si="0"/>
        <v>97.34042553191489</v>
      </c>
      <c r="D25" s="27">
        <v>80000</v>
      </c>
      <c r="E25" s="28">
        <f t="shared" si="1"/>
        <v>2.6595744680851063</v>
      </c>
      <c r="F25" s="27">
        <f t="shared" si="2"/>
        <v>3008000</v>
      </c>
      <c r="G25" s="28">
        <v>100</v>
      </c>
    </row>
    <row r="26" spans="1:7" ht="12.75" customHeight="1">
      <c r="A26" s="26" t="s">
        <v>61</v>
      </c>
      <c r="B26" s="27">
        <v>4653000</v>
      </c>
      <c r="C26" s="28">
        <f t="shared" si="0"/>
        <v>100</v>
      </c>
      <c r="D26" s="27">
        <v>0</v>
      </c>
      <c r="E26" s="28">
        <f t="shared" si="1"/>
        <v>0</v>
      </c>
      <c r="F26" s="27">
        <f t="shared" si="2"/>
        <v>4653000</v>
      </c>
      <c r="G26" s="28">
        <v>100</v>
      </c>
    </row>
    <row r="27" spans="1:7" ht="12.75" customHeight="1">
      <c r="A27" s="26" t="s">
        <v>62</v>
      </c>
      <c r="B27" s="27">
        <v>2055000</v>
      </c>
      <c r="C27" s="28">
        <f t="shared" si="0"/>
        <v>100</v>
      </c>
      <c r="D27" s="27">
        <v>0</v>
      </c>
      <c r="E27" s="28">
        <f t="shared" si="1"/>
        <v>0</v>
      </c>
      <c r="F27" s="27">
        <f t="shared" si="2"/>
        <v>2055000</v>
      </c>
      <c r="G27" s="28">
        <v>100</v>
      </c>
    </row>
    <row r="28" spans="1:7" s="32" customFormat="1" ht="10.5">
      <c r="A28" s="29" t="s">
        <v>63</v>
      </c>
      <c r="B28" s="30">
        <f>SUM(B9:B27)</f>
        <v>77028856</v>
      </c>
      <c r="C28" s="31">
        <f t="shared" si="0"/>
        <v>54.10355615179844</v>
      </c>
      <c r="D28" s="30">
        <f>SUM(D9:D27)</f>
        <v>65344144</v>
      </c>
      <c r="E28" s="31">
        <f t="shared" si="1"/>
        <v>45.89644384820156</v>
      </c>
      <c r="F28" s="30">
        <f>SUM(F9:F27)</f>
        <v>142373000</v>
      </c>
      <c r="G28" s="31">
        <v>100</v>
      </c>
    </row>
    <row r="29" spans="1:7" ht="10.5">
      <c r="A29" s="33" t="s">
        <v>64</v>
      </c>
      <c r="B29" s="34">
        <v>100000</v>
      </c>
      <c r="C29" s="35">
        <f t="shared" si="0"/>
        <v>100</v>
      </c>
      <c r="D29" s="34">
        <v>0</v>
      </c>
      <c r="E29" s="35">
        <f t="shared" si="1"/>
        <v>0</v>
      </c>
      <c r="F29" s="36">
        <f>B29+D29</f>
        <v>100000</v>
      </c>
      <c r="G29" s="35">
        <v>100</v>
      </c>
    </row>
    <row r="30" spans="1:7" ht="10.5">
      <c r="A30" s="33" t="s">
        <v>65</v>
      </c>
      <c r="B30" s="34">
        <v>0</v>
      </c>
      <c r="C30" s="35"/>
      <c r="D30" s="34">
        <v>11527000</v>
      </c>
      <c r="E30" s="35">
        <f t="shared" si="1"/>
        <v>100</v>
      </c>
      <c r="F30" s="37">
        <f>B30+D30</f>
        <v>11527000</v>
      </c>
      <c r="G30" s="35">
        <v>100</v>
      </c>
    </row>
    <row r="31" spans="1:7" ht="10.5">
      <c r="A31" s="38" t="s">
        <v>30</v>
      </c>
      <c r="B31" s="39">
        <f>SUM(B28:B29)</f>
        <v>77128856</v>
      </c>
      <c r="C31" s="35">
        <f>(B31*100)/$F31</f>
        <v>50.08367272727273</v>
      </c>
      <c r="D31" s="34">
        <f>SUM(D28:D30)</f>
        <v>76871144</v>
      </c>
      <c r="E31" s="35">
        <f t="shared" si="1"/>
        <v>49.91632727272727</v>
      </c>
      <c r="F31" s="34">
        <f>SUM(F28:F30)</f>
        <v>154000000</v>
      </c>
      <c r="G31" s="35">
        <v>100</v>
      </c>
    </row>
    <row r="34" ht="10.5">
      <c r="F34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3">
      <selection activeCell="J20" sqref="J20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7" ht="12.75">
      <c r="A6" s="116" t="s">
        <v>66</v>
      </c>
      <c r="B6" s="116"/>
      <c r="C6" s="116"/>
      <c r="D6" s="116"/>
      <c r="E6" s="116"/>
      <c r="F6" s="116"/>
      <c r="G6" s="116"/>
    </row>
    <row r="7" spans="1:7" ht="12.75">
      <c r="A7" s="117" t="s">
        <v>138</v>
      </c>
      <c r="B7" s="117"/>
      <c r="C7" s="117"/>
      <c r="D7" s="117"/>
      <c r="E7" s="117"/>
      <c r="F7" s="117"/>
      <c r="G7" s="117"/>
    </row>
    <row r="8" spans="1:7" ht="12.75">
      <c r="A8" s="40"/>
      <c r="B8" s="40"/>
      <c r="C8" s="40"/>
      <c r="D8" s="40"/>
      <c r="E8" s="40"/>
      <c r="F8" s="40"/>
      <c r="G8" s="41">
        <v>1</v>
      </c>
    </row>
    <row r="9" spans="1:7" s="14" customFormat="1" ht="33" customHeight="1">
      <c r="A9" s="10" t="s">
        <v>67</v>
      </c>
      <c r="B9" s="11" t="s">
        <v>135</v>
      </c>
      <c r="C9" s="11" t="s">
        <v>16</v>
      </c>
      <c r="D9" s="11" t="s">
        <v>136</v>
      </c>
      <c r="E9" s="11" t="s">
        <v>16</v>
      </c>
      <c r="F9" s="11" t="s">
        <v>17</v>
      </c>
      <c r="G9" s="11" t="s">
        <v>16</v>
      </c>
    </row>
    <row r="10" spans="1:7" s="42" customFormat="1" ht="19.5" customHeight="1">
      <c r="A10" s="12" t="s">
        <v>68</v>
      </c>
      <c r="B10" s="13">
        <v>6350000</v>
      </c>
      <c r="C10" s="13">
        <f>(B10*100)/$F10</f>
        <v>100</v>
      </c>
      <c r="D10" s="13">
        <v>0</v>
      </c>
      <c r="E10" s="13">
        <f>(D10*100)/$F10</f>
        <v>0</v>
      </c>
      <c r="F10" s="13">
        <f>B10+D10</f>
        <v>6350000</v>
      </c>
      <c r="G10" s="13">
        <v>100</v>
      </c>
    </row>
    <row r="11" spans="1:7" ht="15.75" customHeight="1">
      <c r="A11" s="43" t="s">
        <v>69</v>
      </c>
      <c r="B11" s="44"/>
      <c r="C11" s="16"/>
      <c r="D11" s="44"/>
      <c r="E11" s="16"/>
      <c r="F11" s="44"/>
      <c r="G11" s="16"/>
    </row>
    <row r="12" spans="1:7" ht="15.75" customHeight="1">
      <c r="A12" s="45" t="s">
        <v>70</v>
      </c>
      <c r="B12" s="44">
        <v>4033000</v>
      </c>
      <c r="C12" s="16">
        <f>(B12*100)/$F12</f>
        <v>100</v>
      </c>
      <c r="D12" s="44">
        <v>0</v>
      </c>
      <c r="E12" s="16">
        <f>(D12*100)/$F12</f>
        <v>0</v>
      </c>
      <c r="F12" s="44">
        <f aca="true" t="shared" si="0" ref="F12:F32">B12+D12</f>
        <v>4033000</v>
      </c>
      <c r="G12" s="16">
        <v>100</v>
      </c>
    </row>
    <row r="13" spans="1:7" ht="15.75" customHeight="1">
      <c r="A13" s="45" t="s">
        <v>71</v>
      </c>
      <c r="B13" s="44">
        <v>960000</v>
      </c>
      <c r="C13" s="16">
        <f>(B13*100)/$F13</f>
        <v>100</v>
      </c>
      <c r="D13" s="44">
        <v>0</v>
      </c>
      <c r="E13" s="16">
        <f>(D13*100)/$F13</f>
        <v>0</v>
      </c>
      <c r="F13" s="44">
        <f t="shared" si="0"/>
        <v>960000</v>
      </c>
      <c r="G13" s="16">
        <v>100</v>
      </c>
    </row>
    <row r="14" spans="1:7" ht="15.75" customHeight="1">
      <c r="A14" s="45" t="s">
        <v>72</v>
      </c>
      <c r="B14" s="44">
        <v>5089000</v>
      </c>
      <c r="C14" s="16">
        <f>(B14*100)/$F14</f>
        <v>100</v>
      </c>
      <c r="D14" s="44">
        <v>0</v>
      </c>
      <c r="E14" s="16">
        <f>(D14*100)/$F14</f>
        <v>0</v>
      </c>
      <c r="F14" s="44">
        <f t="shared" si="0"/>
        <v>5089000</v>
      </c>
      <c r="G14" s="16">
        <v>100</v>
      </c>
    </row>
    <row r="15" spans="1:7" ht="15.75" customHeight="1">
      <c r="A15" s="45" t="s">
        <v>132</v>
      </c>
      <c r="B15" s="44">
        <v>1370000</v>
      </c>
      <c r="C15" s="16" t="s">
        <v>73</v>
      </c>
      <c r="D15" s="44">
        <v>21350000</v>
      </c>
      <c r="E15" s="16">
        <f>(D15*100)/$F15</f>
        <v>93.97007042253522</v>
      </c>
      <c r="F15" s="44">
        <f t="shared" si="0"/>
        <v>22720000</v>
      </c>
      <c r="G15" s="16">
        <v>100</v>
      </c>
    </row>
    <row r="16" spans="1:7" ht="15.75" customHeight="1">
      <c r="A16" s="45" t="s">
        <v>74</v>
      </c>
      <c r="B16" s="44">
        <v>5473168</v>
      </c>
      <c r="C16" s="16">
        <f aca="true" t="shared" si="1" ref="C16:C33">(B16*100)/$F16</f>
        <v>99.45485945549909</v>
      </c>
      <c r="D16" s="44">
        <v>30000</v>
      </c>
      <c r="E16" s="16">
        <f aca="true" t="shared" si="2" ref="E16:E35">(D16*100)/$F16</f>
        <v>0.545140544500913</v>
      </c>
      <c r="F16" s="44">
        <f t="shared" si="0"/>
        <v>5503168</v>
      </c>
      <c r="G16" s="16">
        <v>100</v>
      </c>
    </row>
    <row r="17" spans="1:7" ht="15.75" customHeight="1">
      <c r="A17" s="45" t="s">
        <v>75</v>
      </c>
      <c r="B17" s="44">
        <v>4026000</v>
      </c>
      <c r="C17" s="16">
        <f t="shared" si="1"/>
        <v>78.54077253218884</v>
      </c>
      <c r="D17" s="44">
        <v>1100000</v>
      </c>
      <c r="E17" s="16">
        <f t="shared" si="2"/>
        <v>21.459227467811157</v>
      </c>
      <c r="F17" s="44">
        <f t="shared" si="0"/>
        <v>5126000</v>
      </c>
      <c r="G17" s="16">
        <v>100</v>
      </c>
    </row>
    <row r="18" spans="1:7" ht="15.75" customHeight="1">
      <c r="A18" s="45" t="s">
        <v>76</v>
      </c>
      <c r="B18" s="44">
        <v>6517000</v>
      </c>
      <c r="C18" s="16">
        <f t="shared" si="1"/>
        <v>98.78732757313931</v>
      </c>
      <c r="D18" s="44">
        <v>80000</v>
      </c>
      <c r="E18" s="16">
        <f t="shared" si="2"/>
        <v>1.2126724268606943</v>
      </c>
      <c r="F18" s="44">
        <f t="shared" si="0"/>
        <v>6597000</v>
      </c>
      <c r="G18" s="16">
        <v>100</v>
      </c>
    </row>
    <row r="19" spans="1:7" ht="15.75" customHeight="1">
      <c r="A19" s="45" t="s">
        <v>77</v>
      </c>
      <c r="B19" s="44">
        <v>4657000</v>
      </c>
      <c r="C19" s="16">
        <f t="shared" si="1"/>
        <v>100</v>
      </c>
      <c r="D19" s="44">
        <v>0</v>
      </c>
      <c r="E19" s="16">
        <f t="shared" si="2"/>
        <v>0</v>
      </c>
      <c r="F19" s="44">
        <f t="shared" si="0"/>
        <v>4657000</v>
      </c>
      <c r="G19" s="16">
        <v>100</v>
      </c>
    </row>
    <row r="20" spans="1:7" ht="15.75" customHeight="1">
      <c r="A20" s="45" t="s">
        <v>78</v>
      </c>
      <c r="B20" s="44">
        <v>9676200</v>
      </c>
      <c r="C20" s="16">
        <f t="shared" si="1"/>
        <v>26.599351941462402</v>
      </c>
      <c r="D20" s="44">
        <v>26701378</v>
      </c>
      <c r="E20" s="16">
        <f t="shared" si="2"/>
        <v>73.4006480585376</v>
      </c>
      <c r="F20" s="44">
        <f t="shared" si="0"/>
        <v>36377578</v>
      </c>
      <c r="G20" s="16">
        <v>100</v>
      </c>
    </row>
    <row r="21" spans="1:7" ht="15.75" customHeight="1">
      <c r="A21" s="45" t="s">
        <v>79</v>
      </c>
      <c r="B21" s="44">
        <v>1869000</v>
      </c>
      <c r="C21" s="16">
        <f t="shared" si="1"/>
        <v>100</v>
      </c>
      <c r="D21" s="44"/>
      <c r="E21" s="16">
        <f t="shared" si="2"/>
        <v>0</v>
      </c>
      <c r="F21" s="44">
        <f t="shared" si="0"/>
        <v>1869000</v>
      </c>
      <c r="G21" s="16">
        <v>100</v>
      </c>
    </row>
    <row r="22" spans="1:7" ht="15.75" customHeight="1">
      <c r="A22" s="45" t="s">
        <v>80</v>
      </c>
      <c r="B22" s="44">
        <v>1637000</v>
      </c>
      <c r="C22" s="16">
        <f t="shared" si="1"/>
        <v>77.26341206932845</v>
      </c>
      <c r="D22" s="44">
        <v>481726</v>
      </c>
      <c r="E22" s="16">
        <f t="shared" si="2"/>
        <v>22.736587930671543</v>
      </c>
      <c r="F22" s="44">
        <f t="shared" si="0"/>
        <v>2118726</v>
      </c>
      <c r="G22" s="16">
        <v>100</v>
      </c>
    </row>
    <row r="23" spans="1:7" ht="15.75" customHeight="1">
      <c r="A23" s="45" t="s">
        <v>81</v>
      </c>
      <c r="B23" s="44">
        <v>190400</v>
      </c>
      <c r="C23" s="16">
        <f t="shared" si="1"/>
        <v>86.38838475499092</v>
      </c>
      <c r="D23" s="44">
        <v>30000</v>
      </c>
      <c r="E23" s="16">
        <f t="shared" si="2"/>
        <v>13.611615245009075</v>
      </c>
      <c r="F23" s="44">
        <f t="shared" si="0"/>
        <v>220400</v>
      </c>
      <c r="G23" s="16">
        <v>100</v>
      </c>
    </row>
    <row r="24" spans="1:7" ht="15.75" customHeight="1">
      <c r="A24" s="45" t="s">
        <v>130</v>
      </c>
      <c r="B24" s="44">
        <v>8000</v>
      </c>
      <c r="C24" s="16">
        <f t="shared" si="1"/>
        <v>100</v>
      </c>
      <c r="D24" s="44">
        <v>0</v>
      </c>
      <c r="E24" s="16">
        <f t="shared" si="2"/>
        <v>0</v>
      </c>
      <c r="F24" s="44">
        <f t="shared" si="0"/>
        <v>8000</v>
      </c>
      <c r="G24" s="16">
        <v>100</v>
      </c>
    </row>
    <row r="25" spans="1:7" ht="15.75" customHeight="1">
      <c r="A25" s="45" t="s">
        <v>82</v>
      </c>
      <c r="B25" s="44">
        <v>6469000</v>
      </c>
      <c r="C25" s="16">
        <f t="shared" si="1"/>
        <v>90.1100431815016</v>
      </c>
      <c r="D25" s="44">
        <v>710000</v>
      </c>
      <c r="E25" s="16">
        <f t="shared" si="2"/>
        <v>9.889956818498398</v>
      </c>
      <c r="F25" s="44">
        <f t="shared" si="0"/>
        <v>7179000</v>
      </c>
      <c r="G25" s="16">
        <v>100</v>
      </c>
    </row>
    <row r="26" spans="1:7" ht="15.75" customHeight="1">
      <c r="A26" s="45" t="s">
        <v>83</v>
      </c>
      <c r="B26" s="44">
        <v>632000</v>
      </c>
      <c r="C26" s="16">
        <f t="shared" si="1"/>
        <v>100</v>
      </c>
      <c r="D26" s="44">
        <v>0</v>
      </c>
      <c r="E26" s="16">
        <f t="shared" si="2"/>
        <v>0</v>
      </c>
      <c r="F26" s="44">
        <f t="shared" si="0"/>
        <v>632000</v>
      </c>
      <c r="G26" s="16">
        <v>100</v>
      </c>
    </row>
    <row r="27" spans="1:7" ht="15.75" customHeight="1">
      <c r="A27" s="45" t="s">
        <v>84</v>
      </c>
      <c r="B27" s="44">
        <v>2310000</v>
      </c>
      <c r="C27" s="16">
        <f t="shared" si="1"/>
        <v>100</v>
      </c>
      <c r="D27" s="44">
        <v>0</v>
      </c>
      <c r="E27" s="16">
        <f t="shared" si="2"/>
        <v>0</v>
      </c>
      <c r="F27" s="44">
        <f t="shared" si="0"/>
        <v>2310000</v>
      </c>
      <c r="G27" s="16">
        <v>100</v>
      </c>
    </row>
    <row r="28" spans="1:9" ht="15.75" customHeight="1">
      <c r="A28" s="45" t="s">
        <v>131</v>
      </c>
      <c r="B28" s="44">
        <v>2440000</v>
      </c>
      <c r="C28" s="16">
        <f t="shared" si="1"/>
        <v>100</v>
      </c>
      <c r="D28" s="44">
        <v>0</v>
      </c>
      <c r="E28" s="16">
        <f t="shared" si="2"/>
        <v>0</v>
      </c>
      <c r="F28" s="44">
        <f t="shared" si="0"/>
        <v>2440000</v>
      </c>
      <c r="G28" s="16">
        <v>100</v>
      </c>
      <c r="I28" s="91"/>
    </row>
    <row r="29" spans="1:7" ht="15.75" customHeight="1">
      <c r="A29" s="45" t="s">
        <v>129</v>
      </c>
      <c r="B29" s="44">
        <v>8083960</v>
      </c>
      <c r="C29" s="16">
        <f t="shared" si="1"/>
        <v>23.82119283356907</v>
      </c>
      <c r="D29" s="44">
        <v>25852040</v>
      </c>
      <c r="E29" s="16">
        <f t="shared" si="2"/>
        <v>76.17880716643093</v>
      </c>
      <c r="F29" s="44">
        <f t="shared" si="0"/>
        <v>33936000</v>
      </c>
      <c r="G29" s="16">
        <v>100</v>
      </c>
    </row>
    <row r="30" spans="1:7" ht="15.75" customHeight="1">
      <c r="A30" s="45" t="s">
        <v>85</v>
      </c>
      <c r="B30" s="44">
        <v>1920128</v>
      </c>
      <c r="C30" s="16">
        <f t="shared" si="1"/>
        <v>78.17703311879511</v>
      </c>
      <c r="D30" s="44">
        <v>536000</v>
      </c>
      <c r="E30" s="16">
        <f t="shared" si="2"/>
        <v>21.822966881204888</v>
      </c>
      <c r="F30" s="44">
        <f t="shared" si="0"/>
        <v>2456128</v>
      </c>
      <c r="G30" s="16">
        <v>100</v>
      </c>
    </row>
    <row r="31" spans="1:7" ht="15.75" customHeight="1">
      <c r="A31" s="45" t="s">
        <v>86</v>
      </c>
      <c r="B31" s="44">
        <v>390000</v>
      </c>
      <c r="C31" s="16">
        <f t="shared" si="1"/>
        <v>100</v>
      </c>
      <c r="D31" s="44">
        <v>0</v>
      </c>
      <c r="E31" s="16">
        <f t="shared" si="2"/>
        <v>0</v>
      </c>
      <c r="F31" s="44">
        <f t="shared" si="0"/>
        <v>390000</v>
      </c>
      <c r="G31" s="16">
        <v>100</v>
      </c>
    </row>
    <row r="32" spans="1:7" ht="15.75" customHeight="1">
      <c r="A32" s="45" t="s">
        <v>87</v>
      </c>
      <c r="B32" s="44">
        <v>2928000</v>
      </c>
      <c r="C32" s="16">
        <f t="shared" si="1"/>
        <v>100</v>
      </c>
      <c r="D32" s="44">
        <v>0</v>
      </c>
      <c r="E32" s="16">
        <f t="shared" si="2"/>
        <v>0</v>
      </c>
      <c r="F32" s="44">
        <f t="shared" si="0"/>
        <v>2928000</v>
      </c>
      <c r="G32" s="16">
        <v>100</v>
      </c>
    </row>
    <row r="33" spans="1:7" s="50" customFormat="1" ht="15.75" customHeight="1">
      <c r="A33" s="46" t="s">
        <v>63</v>
      </c>
      <c r="B33" s="47">
        <f>SUM(B10:B32)</f>
        <v>77028856</v>
      </c>
      <c r="C33" s="48">
        <f t="shared" si="1"/>
        <v>50.05123846653671</v>
      </c>
      <c r="D33" s="47">
        <f>SUM(D10:D32)</f>
        <v>76871144</v>
      </c>
      <c r="E33" s="49">
        <f t="shared" si="2"/>
        <v>49.94876153346329</v>
      </c>
      <c r="F33" s="47">
        <f>SUM(F10:F32)</f>
        <v>153900000</v>
      </c>
      <c r="G33" s="49">
        <v>100</v>
      </c>
    </row>
    <row r="34" spans="1:7" ht="15.75" customHeight="1">
      <c r="A34" s="51" t="s">
        <v>64</v>
      </c>
      <c r="B34" s="52">
        <v>100000</v>
      </c>
      <c r="C34" s="48">
        <f>(B34*100)/$F34</f>
        <v>100</v>
      </c>
      <c r="D34" s="53">
        <v>0</v>
      </c>
      <c r="E34" s="49">
        <f t="shared" si="2"/>
        <v>0</v>
      </c>
      <c r="F34" s="47">
        <f>B34+D34</f>
        <v>100000</v>
      </c>
      <c r="G34" s="49">
        <v>100</v>
      </c>
    </row>
    <row r="35" spans="1:7" ht="15.75" customHeight="1">
      <c r="A35" s="54" t="s">
        <v>30</v>
      </c>
      <c r="B35" s="52">
        <f>B33+B34</f>
        <v>77128856</v>
      </c>
      <c r="C35" s="48">
        <f>(B35*100)/$F35</f>
        <v>50.08367272727273</v>
      </c>
      <c r="D35" s="47">
        <f>D33+D34</f>
        <v>76871144</v>
      </c>
      <c r="E35" s="49">
        <f t="shared" si="2"/>
        <v>49.91632727272727</v>
      </c>
      <c r="F35" s="47">
        <f>F34+F33</f>
        <v>154000000</v>
      </c>
      <c r="G35" s="49">
        <v>100</v>
      </c>
    </row>
    <row r="36" ht="12.75">
      <c r="F36" s="55"/>
    </row>
    <row r="37" ht="12.75">
      <c r="F37" s="55"/>
    </row>
  </sheetData>
  <mergeCells count="2">
    <mergeCell ref="A6:G6"/>
    <mergeCell ref="A7:G7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G13" sqref="G13"/>
    </sheetView>
  </sheetViews>
  <sheetFormatPr defaultColWidth="9.140625" defaultRowHeight="12.75"/>
  <cols>
    <col min="1" max="1" width="41.140625" style="0" customWidth="1"/>
    <col min="2" max="2" width="17.0039062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88</v>
      </c>
    </row>
    <row r="3" ht="14.25">
      <c r="A3" s="2" t="s">
        <v>89</v>
      </c>
    </row>
    <row r="5" spans="1:4" ht="12.75">
      <c r="A5" s="106" t="s">
        <v>133</v>
      </c>
      <c r="B5" s="106"/>
      <c r="C5" s="106"/>
      <c r="D5" s="106"/>
    </row>
    <row r="7" spans="1:4" ht="13.5" thickBot="1">
      <c r="A7" s="118" t="s">
        <v>142</v>
      </c>
      <c r="B7" s="119"/>
      <c r="C7" s="119"/>
      <c r="D7" s="120"/>
    </row>
    <row r="8" spans="1:4" ht="19.5" customHeight="1" thickBot="1">
      <c r="A8" s="121"/>
      <c r="B8" s="122"/>
      <c r="C8" s="122"/>
      <c r="D8" s="123"/>
    </row>
    <row r="9" spans="1:4" ht="28.5" customHeight="1" thickBot="1">
      <c r="A9" s="56" t="s">
        <v>90</v>
      </c>
      <c r="B9" s="57" t="s">
        <v>91</v>
      </c>
      <c r="C9" s="58" t="s">
        <v>92</v>
      </c>
      <c r="D9" s="57" t="s">
        <v>91</v>
      </c>
    </row>
    <row r="10" spans="1:4" ht="27.75" customHeight="1">
      <c r="A10" s="59" t="s">
        <v>93</v>
      </c>
      <c r="B10" s="60">
        <v>154000000</v>
      </c>
      <c r="C10" s="61" t="s">
        <v>93</v>
      </c>
      <c r="D10" s="63">
        <f>B10</f>
        <v>154000000</v>
      </c>
    </row>
    <row r="11" spans="1:4" ht="27.75" customHeight="1">
      <c r="A11" s="62" t="s">
        <v>94</v>
      </c>
      <c r="B11" s="63">
        <v>140546000</v>
      </c>
      <c r="C11" s="64" t="s">
        <v>95</v>
      </c>
      <c r="D11" s="63">
        <f>B11</f>
        <v>140546000</v>
      </c>
    </row>
    <row r="12" spans="1:4" ht="27.75" customHeight="1">
      <c r="A12" s="65" t="s">
        <v>96</v>
      </c>
      <c r="B12" s="63">
        <v>154000000</v>
      </c>
      <c r="C12" s="66" t="s">
        <v>97</v>
      </c>
      <c r="D12" s="63">
        <f>B12</f>
        <v>154000000</v>
      </c>
    </row>
    <row r="13" spans="1:4" ht="27.75" customHeight="1">
      <c r="A13" s="62" t="s">
        <v>98</v>
      </c>
      <c r="B13" s="63">
        <v>153390000</v>
      </c>
      <c r="C13" s="64" t="s">
        <v>99</v>
      </c>
      <c r="D13" s="63">
        <f>B13</f>
        <v>153390000</v>
      </c>
    </row>
    <row r="14" spans="1:4" ht="27.75" customHeight="1">
      <c r="A14" s="67" t="s">
        <v>100</v>
      </c>
      <c r="B14" s="63">
        <f>B11-B13</f>
        <v>-12844000</v>
      </c>
      <c r="C14" s="68" t="s">
        <v>100</v>
      </c>
      <c r="D14" s="63">
        <f>D11-D13</f>
        <v>-12844000</v>
      </c>
    </row>
    <row r="15" spans="1:4" ht="27.75" customHeight="1">
      <c r="A15" s="67" t="s">
        <v>101</v>
      </c>
      <c r="B15" s="63">
        <v>-454050</v>
      </c>
      <c r="C15" s="68" t="s">
        <v>102</v>
      </c>
      <c r="D15" s="63">
        <f>B15</f>
        <v>-454050</v>
      </c>
    </row>
    <row r="16" spans="1:4" ht="27.75" customHeight="1">
      <c r="A16" s="67" t="s">
        <v>103</v>
      </c>
      <c r="B16" s="63">
        <v>450000</v>
      </c>
      <c r="C16" s="68" t="s">
        <v>103</v>
      </c>
      <c r="D16" s="63">
        <f>B16</f>
        <v>450000</v>
      </c>
    </row>
    <row r="17" spans="1:4" ht="27.75" customHeight="1" thickBot="1">
      <c r="A17" s="69" t="s">
        <v>104</v>
      </c>
      <c r="B17" s="70">
        <v>-13354066.73</v>
      </c>
      <c r="C17" s="71" t="s">
        <v>104</v>
      </c>
      <c r="D17" s="70">
        <f>B17</f>
        <v>-13354066.73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F22" sqref="F22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72" t="s">
        <v>105</v>
      </c>
    </row>
    <row r="3" ht="12.75">
      <c r="A3" t="s">
        <v>106</v>
      </c>
    </row>
    <row r="4" spans="4:5" ht="12.75">
      <c r="D4" s="73"/>
      <c r="E4" s="74"/>
    </row>
    <row r="5" spans="4:5" ht="12.75">
      <c r="D5" s="73"/>
      <c r="E5" s="74"/>
    </row>
    <row r="6" spans="1:5" ht="15.75">
      <c r="A6" s="126" t="s">
        <v>107</v>
      </c>
      <c r="B6" s="126"/>
      <c r="C6" s="126"/>
      <c r="D6" s="126"/>
      <c r="E6" s="74"/>
    </row>
    <row r="7" spans="1:5" ht="15">
      <c r="A7" s="75"/>
      <c r="B7" s="75"/>
      <c r="C7" s="75"/>
      <c r="D7" s="73"/>
      <c r="E7" s="74"/>
    </row>
    <row r="8" spans="1:4" ht="31.5" customHeight="1">
      <c r="A8" s="124" t="s">
        <v>143</v>
      </c>
      <c r="B8" s="124"/>
      <c r="C8" s="124"/>
      <c r="D8" s="124"/>
    </row>
    <row r="9" spans="1:3" ht="15">
      <c r="A9" s="75"/>
      <c r="B9" s="75"/>
      <c r="C9" s="75"/>
    </row>
    <row r="10" spans="1:3" ht="15">
      <c r="A10" s="75"/>
      <c r="B10" s="75"/>
      <c r="C10" s="75"/>
    </row>
    <row r="11" spans="1:4" ht="21" customHeight="1">
      <c r="A11" s="76" t="s">
        <v>108</v>
      </c>
      <c r="B11" s="76"/>
      <c r="C11" s="76"/>
      <c r="D11" s="76">
        <v>2013</v>
      </c>
    </row>
    <row r="12" spans="1:4" ht="15">
      <c r="A12" s="75"/>
      <c r="B12" s="75"/>
      <c r="C12" s="75"/>
      <c r="D12" s="75"/>
    </row>
    <row r="13" spans="1:4" ht="15.75">
      <c r="A13" s="77" t="s">
        <v>139</v>
      </c>
      <c r="B13" s="75"/>
      <c r="C13" s="78"/>
      <c r="D13" s="78">
        <v>23887974.32</v>
      </c>
    </row>
    <row r="14" spans="1:4" ht="15">
      <c r="A14" s="75"/>
      <c r="B14" s="75"/>
      <c r="C14" s="78"/>
      <c r="D14" s="78"/>
    </row>
    <row r="15" spans="1:4" ht="15.75">
      <c r="A15" s="77" t="s">
        <v>109</v>
      </c>
      <c r="B15" s="75"/>
      <c r="C15" s="78"/>
      <c r="D15" s="78">
        <v>154000000</v>
      </c>
    </row>
    <row r="16" spans="1:4" ht="15">
      <c r="A16" s="75"/>
      <c r="B16" s="75"/>
      <c r="C16" s="78"/>
      <c r="D16" s="78"/>
    </row>
    <row r="17" spans="1:4" ht="15.75">
      <c r="A17" s="77" t="s">
        <v>110</v>
      </c>
      <c r="B17" s="75"/>
      <c r="C17" s="78"/>
      <c r="D17" s="80">
        <f>D13+D15</f>
        <v>177887974.32</v>
      </c>
    </row>
    <row r="18" spans="1:4" ht="15">
      <c r="A18" s="75"/>
      <c r="B18" s="75"/>
      <c r="C18" s="78"/>
      <c r="D18" s="78"/>
    </row>
    <row r="19" spans="1:4" ht="15.75">
      <c r="A19" s="77" t="s">
        <v>128</v>
      </c>
      <c r="B19" s="75"/>
      <c r="C19" s="78"/>
      <c r="D19" s="78">
        <v>430000</v>
      </c>
    </row>
    <row r="20" spans="1:4" ht="15">
      <c r="A20" s="75"/>
      <c r="B20" s="75"/>
      <c r="C20" s="78"/>
      <c r="D20" s="78"/>
    </row>
    <row r="21" spans="1:4" ht="15.75">
      <c r="A21" s="77" t="s">
        <v>111</v>
      </c>
      <c r="B21" s="75"/>
      <c r="C21" s="78"/>
      <c r="D21" s="78">
        <v>430000</v>
      </c>
    </row>
    <row r="22" spans="1:4" ht="15">
      <c r="A22" s="75"/>
      <c r="B22" s="75"/>
      <c r="C22" s="78"/>
      <c r="D22" s="78"/>
    </row>
    <row r="23" spans="1:4" ht="15.75">
      <c r="A23" s="77" t="s">
        <v>112</v>
      </c>
      <c r="B23" s="77"/>
      <c r="C23" s="79"/>
      <c r="D23" s="79">
        <f>D21/D15</f>
        <v>0.002792207792207792</v>
      </c>
    </row>
    <row r="24" spans="1:4" ht="15.75">
      <c r="A24" s="77"/>
      <c r="B24" s="77"/>
      <c r="C24" s="80"/>
      <c r="D24" s="80"/>
    </row>
    <row r="25" spans="1:4" ht="15.75">
      <c r="A25" s="77" t="s">
        <v>113</v>
      </c>
      <c r="B25" s="77"/>
      <c r="C25" s="79"/>
      <c r="D25" s="79">
        <f>D21/D17</f>
        <v>0.0024172516531470504</v>
      </c>
    </row>
    <row r="26" spans="1:4" ht="15">
      <c r="A26" s="75"/>
      <c r="B26" s="75"/>
      <c r="C26" s="75"/>
      <c r="D26" s="75"/>
    </row>
    <row r="27" spans="1:4" ht="15">
      <c r="A27" s="75"/>
      <c r="B27" s="75"/>
      <c r="C27" s="75"/>
      <c r="D27" s="75"/>
    </row>
    <row r="28" spans="1:4" ht="57" customHeight="1">
      <c r="A28" s="125" t="s">
        <v>114</v>
      </c>
      <c r="B28" s="125"/>
      <c r="C28" s="125"/>
      <c r="D28" s="125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4">
      <selection activeCell="A15" sqref="A15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21.140625" style="1" customWidth="1"/>
    <col min="7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27"/>
      <c r="B7" s="127"/>
      <c r="C7" s="127"/>
      <c r="D7" s="127"/>
      <c r="E7" s="127"/>
      <c r="F7" s="127"/>
      <c r="G7" s="127"/>
    </row>
    <row r="8" spans="1:7" ht="15">
      <c r="A8" s="81"/>
      <c r="B8" s="81"/>
      <c r="C8" s="81"/>
      <c r="D8" s="81"/>
      <c r="E8" s="81"/>
      <c r="F8" s="81"/>
      <c r="G8" s="81"/>
    </row>
    <row r="9" spans="1:7" ht="12.75">
      <c r="A9" s="128" t="s">
        <v>115</v>
      </c>
      <c r="B9" s="128"/>
      <c r="C9" s="128"/>
      <c r="D9" s="128"/>
      <c r="E9" s="128"/>
      <c r="F9" s="128"/>
      <c r="G9" s="128"/>
    </row>
    <row r="10" spans="1:7" ht="12.75">
      <c r="A10" s="128" t="s">
        <v>140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08">
        <v>1</v>
      </c>
      <c r="B12" s="108"/>
      <c r="C12" s="108"/>
      <c r="D12" s="108"/>
      <c r="E12" s="108"/>
      <c r="F12" s="108"/>
      <c r="G12" s="108"/>
    </row>
    <row r="13" spans="1:7" ht="44.25" customHeight="1">
      <c r="A13" s="10" t="s">
        <v>15</v>
      </c>
      <c r="B13" s="11" t="s">
        <v>135</v>
      </c>
      <c r="C13" s="11" t="s">
        <v>16</v>
      </c>
      <c r="D13" s="11" t="s">
        <v>136</v>
      </c>
      <c r="E13" s="11" t="s">
        <v>16</v>
      </c>
      <c r="F13" s="11" t="s">
        <v>17</v>
      </c>
      <c r="G13" s="11" t="s">
        <v>16</v>
      </c>
    </row>
    <row r="14" spans="1:7" s="14" customFormat="1" ht="24" customHeight="1">
      <c r="A14" s="12" t="s">
        <v>116</v>
      </c>
      <c r="B14" s="13">
        <f>B15+B16+B17</f>
        <v>64247256</v>
      </c>
      <c r="C14" s="13">
        <f aca="true" t="shared" si="0" ref="C14:C22">(B14*100)/$F14</f>
        <v>69.41499706294495</v>
      </c>
      <c r="D14" s="13">
        <f>D15+D16</f>
        <v>28308040</v>
      </c>
      <c r="E14" s="13">
        <f aca="true" t="shared" si="1" ref="E14:E22">(D14*100)/$F14</f>
        <v>30.585002937055055</v>
      </c>
      <c r="F14" s="13">
        <f aca="true" t="shared" si="2" ref="F14:F22">B14+D14</f>
        <v>92555296</v>
      </c>
      <c r="G14" s="13">
        <v>100</v>
      </c>
    </row>
    <row r="15" spans="1:7" s="14" customFormat="1" ht="24" customHeight="1">
      <c r="A15" s="12" t="s">
        <v>117</v>
      </c>
      <c r="B15" s="16">
        <v>59036528</v>
      </c>
      <c r="C15" s="16">
        <f t="shared" si="0"/>
        <v>69.832187548113</v>
      </c>
      <c r="D15" s="16">
        <v>25504040</v>
      </c>
      <c r="E15" s="16">
        <f t="shared" si="1"/>
        <v>30.167812451887006</v>
      </c>
      <c r="F15" s="13">
        <f t="shared" si="2"/>
        <v>84540568</v>
      </c>
      <c r="G15" s="13">
        <v>100</v>
      </c>
    </row>
    <row r="16" spans="1:7" s="14" customFormat="1" ht="24" customHeight="1">
      <c r="A16" s="12" t="s">
        <v>118</v>
      </c>
      <c r="B16" s="16">
        <v>5110728</v>
      </c>
      <c r="C16" s="16">
        <f t="shared" si="0"/>
        <v>64.57237696608146</v>
      </c>
      <c r="D16" s="16">
        <v>2804000</v>
      </c>
      <c r="E16" s="16">
        <f t="shared" si="1"/>
        <v>35.427623033918536</v>
      </c>
      <c r="F16" s="13">
        <f t="shared" si="2"/>
        <v>7914728</v>
      </c>
      <c r="G16" s="13">
        <v>100</v>
      </c>
    </row>
    <row r="17" spans="1:7" s="14" customFormat="1" ht="24" customHeight="1">
      <c r="A17" s="12" t="s">
        <v>119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120</v>
      </c>
      <c r="B18" s="13">
        <f>B19+B20</f>
        <v>12881600</v>
      </c>
      <c r="C18" s="13">
        <f t="shared" si="0"/>
        <v>20.964540735683258</v>
      </c>
      <c r="D18" s="13">
        <f>D19+D20+D21</f>
        <v>48563104</v>
      </c>
      <c r="E18" s="13">
        <f t="shared" si="1"/>
        <v>79.03545926431674</v>
      </c>
      <c r="F18" s="13">
        <f t="shared" si="2"/>
        <v>61444704</v>
      </c>
      <c r="G18" s="13">
        <v>100</v>
      </c>
    </row>
    <row r="19" spans="1:7" s="14" customFormat="1" ht="24" customHeight="1">
      <c r="A19" s="12" t="s">
        <v>117</v>
      </c>
      <c r="B19" s="16">
        <v>12608586</v>
      </c>
      <c r="C19" s="16">
        <f t="shared" si="0"/>
        <v>26.158335301825318</v>
      </c>
      <c r="D19" s="16">
        <v>35592440</v>
      </c>
      <c r="E19" s="16">
        <f t="shared" si="1"/>
        <v>73.84166469817468</v>
      </c>
      <c r="F19" s="13">
        <f t="shared" si="2"/>
        <v>48201026</v>
      </c>
      <c r="G19" s="13">
        <v>100</v>
      </c>
    </row>
    <row r="20" spans="1:7" s="14" customFormat="1" ht="24" customHeight="1">
      <c r="A20" s="12" t="s">
        <v>118</v>
      </c>
      <c r="B20" s="16">
        <v>273014</v>
      </c>
      <c r="C20" s="16">
        <f t="shared" si="0"/>
        <v>15.903623160546125</v>
      </c>
      <c r="D20" s="16">
        <v>1443664</v>
      </c>
      <c r="E20" s="16">
        <f t="shared" si="1"/>
        <v>84.09637683945388</v>
      </c>
      <c r="F20" s="13">
        <f t="shared" si="2"/>
        <v>1716678</v>
      </c>
      <c r="G20" s="13">
        <v>100</v>
      </c>
    </row>
    <row r="21" spans="1:7" s="14" customFormat="1" ht="24" customHeight="1">
      <c r="A21" s="12" t="s">
        <v>121</v>
      </c>
      <c r="B21" s="16">
        <v>0</v>
      </c>
      <c r="C21" s="16">
        <f t="shared" si="0"/>
        <v>0</v>
      </c>
      <c r="D21" s="13">
        <v>11527000</v>
      </c>
      <c r="E21" s="16">
        <f t="shared" si="1"/>
        <v>100</v>
      </c>
      <c r="F21" s="13">
        <f t="shared" si="2"/>
        <v>11527000</v>
      </c>
      <c r="G21" s="13"/>
    </row>
    <row r="22" spans="1:7" s="14" customFormat="1" ht="24" customHeight="1">
      <c r="A22" s="19" t="s">
        <v>30</v>
      </c>
      <c r="B22" s="20">
        <f>SUM(B14+B18)</f>
        <v>77128856</v>
      </c>
      <c r="C22" s="21">
        <f t="shared" si="0"/>
        <v>50.08367272727273</v>
      </c>
      <c r="D22" s="21">
        <f>SUM(D14+D18)</f>
        <v>76871144</v>
      </c>
      <c r="E22" s="21">
        <f t="shared" si="1"/>
        <v>49.91632727272727</v>
      </c>
      <c r="F22" s="21">
        <f t="shared" si="2"/>
        <v>154000000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4">
      <selection activeCell="F14" sqref="F14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27"/>
      <c r="B7" s="127"/>
      <c r="C7" s="127"/>
      <c r="D7" s="127"/>
      <c r="E7" s="127"/>
      <c r="F7" s="127"/>
      <c r="G7" s="127"/>
    </row>
    <row r="8" spans="1:7" ht="15">
      <c r="A8" s="81"/>
      <c r="B8" s="81"/>
      <c r="C8" s="81"/>
      <c r="D8" s="81"/>
      <c r="E8" s="81"/>
      <c r="F8" s="81"/>
      <c r="G8" s="81"/>
    </row>
    <row r="9" spans="1:7" ht="12.75">
      <c r="A9" s="128" t="s">
        <v>122</v>
      </c>
      <c r="B9" s="128"/>
      <c r="C9" s="128"/>
      <c r="D9" s="128"/>
      <c r="E9" s="128"/>
      <c r="F9" s="128"/>
      <c r="G9" s="128"/>
    </row>
    <row r="10" spans="1:7" ht="12.75">
      <c r="A10" s="128" t="s">
        <v>140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08">
        <v>1</v>
      </c>
      <c r="B12" s="108"/>
      <c r="C12" s="108"/>
      <c r="D12" s="108"/>
      <c r="E12" s="108"/>
      <c r="F12" s="108"/>
      <c r="G12" s="108"/>
    </row>
    <row r="13" spans="1:7" ht="44.25" customHeight="1">
      <c r="A13" s="10" t="s">
        <v>15</v>
      </c>
      <c r="B13" s="11" t="s">
        <v>135</v>
      </c>
      <c r="C13" s="11" t="s">
        <v>16</v>
      </c>
      <c r="D13" s="11" t="s">
        <v>136</v>
      </c>
      <c r="E13" s="11" t="s">
        <v>16</v>
      </c>
      <c r="F13" s="11" t="s">
        <v>17</v>
      </c>
      <c r="G13" s="11" t="s">
        <v>16</v>
      </c>
    </row>
    <row r="14" spans="1:7" s="14" customFormat="1" ht="24" customHeight="1">
      <c r="A14" s="12" t="s">
        <v>116</v>
      </c>
      <c r="B14" s="13">
        <f>B15+B16+B17</f>
        <v>77128856</v>
      </c>
      <c r="C14" s="16">
        <f aca="true" t="shared" si="0" ref="C14:C22">(B14*100)/$F14</f>
        <v>64.37882535088607</v>
      </c>
      <c r="D14" s="13">
        <f>D15+D17-D16</f>
        <v>42675840</v>
      </c>
      <c r="E14" s="16">
        <f>(D14*100)/$F14</f>
        <v>35.62117464911392</v>
      </c>
      <c r="F14" s="13">
        <f aca="true" t="shared" si="1" ref="F14:F21">B14+D14</f>
        <v>119804696</v>
      </c>
      <c r="G14" s="13">
        <v>100</v>
      </c>
    </row>
    <row r="15" spans="1:7" s="14" customFormat="1" ht="24" customHeight="1">
      <c r="A15" s="12" t="s">
        <v>123</v>
      </c>
      <c r="B15" s="16">
        <v>77098856</v>
      </c>
      <c r="C15" s="16">
        <f t="shared" si="0"/>
        <v>57.67345740437045</v>
      </c>
      <c r="D15" s="16">
        <v>56582840</v>
      </c>
      <c r="E15" s="16">
        <f>(D15*100)/$F15</f>
        <v>42.32654259562955</v>
      </c>
      <c r="F15" s="82">
        <f t="shared" si="1"/>
        <v>133681696</v>
      </c>
      <c r="G15" s="13">
        <v>100</v>
      </c>
    </row>
    <row r="16" spans="1:7" s="14" customFormat="1" ht="24" customHeight="1">
      <c r="A16" s="12" t="s">
        <v>124</v>
      </c>
      <c r="B16" s="100">
        <v>0</v>
      </c>
      <c r="C16" s="13">
        <f t="shared" si="0"/>
        <v>0</v>
      </c>
      <c r="D16" s="94">
        <v>15907000</v>
      </c>
      <c r="E16" s="13"/>
      <c r="F16" s="98">
        <f>D16+B16</f>
        <v>15907000</v>
      </c>
      <c r="G16" s="13">
        <v>100</v>
      </c>
    </row>
    <row r="17" spans="1:7" s="14" customFormat="1" ht="24" customHeight="1">
      <c r="A17" s="12" t="s">
        <v>125</v>
      </c>
      <c r="B17" s="16">
        <v>30000</v>
      </c>
      <c r="C17" s="16">
        <f t="shared" si="0"/>
        <v>1.477832512315271</v>
      </c>
      <c r="D17" s="16">
        <v>2000000</v>
      </c>
      <c r="E17" s="16">
        <f aca="true" t="shared" si="2" ref="E17:E22">(D17*100)/$F17</f>
        <v>98.52216748768473</v>
      </c>
      <c r="F17" s="82">
        <f t="shared" si="1"/>
        <v>2030000</v>
      </c>
      <c r="G17" s="13">
        <v>100</v>
      </c>
    </row>
    <row r="18" spans="1:7" s="14" customFormat="1" ht="24" customHeight="1">
      <c r="A18" s="12" t="s">
        <v>120</v>
      </c>
      <c r="B18" s="13">
        <f>B19+B21</f>
        <v>0</v>
      </c>
      <c r="C18" s="16">
        <f t="shared" si="0"/>
        <v>0</v>
      </c>
      <c r="D18" s="13">
        <f>D19+D21+D20</f>
        <v>34195304</v>
      </c>
      <c r="E18" s="16">
        <f t="shared" si="2"/>
        <v>100</v>
      </c>
      <c r="F18" s="13">
        <f t="shared" si="1"/>
        <v>34195304</v>
      </c>
      <c r="G18" s="13">
        <v>100</v>
      </c>
    </row>
    <row r="19" spans="1:9" s="14" customFormat="1" ht="24" customHeight="1">
      <c r="A19" s="12" t="s">
        <v>123</v>
      </c>
      <c r="B19" s="16"/>
      <c r="C19" s="16">
        <f t="shared" si="0"/>
        <v>0</v>
      </c>
      <c r="D19" s="16">
        <v>28519304</v>
      </c>
      <c r="E19" s="16">
        <f t="shared" si="2"/>
        <v>100</v>
      </c>
      <c r="F19" s="82">
        <f t="shared" si="1"/>
        <v>28519304</v>
      </c>
      <c r="G19" s="13">
        <v>100</v>
      </c>
      <c r="I19" s="92"/>
    </row>
    <row r="20" spans="1:7" s="14" customFormat="1" ht="24" customHeight="1">
      <c r="A20" s="12" t="s">
        <v>126</v>
      </c>
      <c r="B20" s="13">
        <v>0</v>
      </c>
      <c r="C20" s="13">
        <f t="shared" si="0"/>
        <v>0</v>
      </c>
      <c r="D20" s="13">
        <v>5676000</v>
      </c>
      <c r="E20" s="13">
        <f t="shared" si="2"/>
        <v>100</v>
      </c>
      <c r="F20" s="83">
        <f t="shared" si="1"/>
        <v>5676000</v>
      </c>
      <c r="G20" s="13">
        <v>100</v>
      </c>
    </row>
    <row r="21" spans="1:7" s="14" customFormat="1" ht="24" customHeight="1">
      <c r="A21" s="12" t="s">
        <v>125</v>
      </c>
      <c r="B21" s="16">
        <v>0</v>
      </c>
      <c r="C21" s="16">
        <v>0</v>
      </c>
      <c r="D21" s="16">
        <v>0</v>
      </c>
      <c r="E21" s="16">
        <v>0</v>
      </c>
      <c r="F21" s="82">
        <f t="shared" si="1"/>
        <v>0</v>
      </c>
      <c r="G21" s="13">
        <v>100</v>
      </c>
    </row>
    <row r="22" spans="1:7" s="14" customFormat="1" ht="24" customHeight="1">
      <c r="A22" s="19" t="s">
        <v>30</v>
      </c>
      <c r="B22" s="20">
        <f>B14</f>
        <v>77128856</v>
      </c>
      <c r="C22" s="21">
        <f t="shared" si="0"/>
        <v>50.08367272727273</v>
      </c>
      <c r="D22" s="21">
        <f>SUM(D14+D18)</f>
        <v>76871144</v>
      </c>
      <c r="E22" s="21">
        <f t="shared" si="2"/>
        <v>49.91632727272727</v>
      </c>
      <c r="F22" s="21">
        <f>F14+F18</f>
        <v>154000000</v>
      </c>
      <c r="G22" s="21">
        <v>100</v>
      </c>
    </row>
    <row r="24" ht="12.75">
      <c r="F24" s="91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2012-10-15T17:34:18Z</cp:lastPrinted>
  <dcterms:created xsi:type="dcterms:W3CDTF">2008-10-02T15:36:07Z</dcterms:created>
  <dcterms:modified xsi:type="dcterms:W3CDTF">2012-12-14T09:29:06Z</dcterms:modified>
  <cp:category/>
  <cp:version/>
  <cp:contentType/>
  <cp:contentStatus/>
</cp:coreProperties>
</file>