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720" windowWidth="16380" windowHeight="8190" activeTab="5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Anexo XII" sheetId="8" r:id="rId8"/>
    <sheet name="Anexo XI" sheetId="9" r:id="rId9"/>
  </sheets>
  <definedNames/>
  <calcPr fullCalcOnLoad="1"/>
</workbook>
</file>

<file path=xl/sharedStrings.xml><?xml version="1.0" encoding="utf-8"?>
<sst xmlns="http://schemas.openxmlformats.org/spreadsheetml/2006/main" count="213" uniqueCount="147">
  <si>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</si>
  <si>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</si>
  <si>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</si>
  <si>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</si>
  <si>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</si>
  <si>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</si>
  <si>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</si>
  <si>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</si>
  <si>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</si>
  <si>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</si>
  <si>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</si>
  <si>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</si>
  <si>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</si>
  <si>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</si>
  <si>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</si>
  <si>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</si>
  <si>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</si>
  <si>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</si>
  <si>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</si>
  <si>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</si>
  <si>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</si>
  <si>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</si>
  <si>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</si>
  <si>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</si>
  <si>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</si>
  <si>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</si>
  <si>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</si>
  <si>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</si>
  <si>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</si>
  <si>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</si>
  <si>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</si>
  <si>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</si>
  <si>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</si>
  <si>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</si>
  <si>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</si>
  <si>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</si>
  <si>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</si>
  <si>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</si>
  <si>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</si>
  <si>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</si>
  <si>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</si>
  <si>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</si>
  <si>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</si>
  <si>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</si>
  <si>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</si>
  <si>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</si>
  <si>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</si>
  <si>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</si>
  <si>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</si>
  <si>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</si>
  <si>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</si>
  <si>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</si>
  <si>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</si>
  <si>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</si>
  <si>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</si>
  <si>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</si>
  <si>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</si>
  <si>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</si>
  <si>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22 – Indústria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</si>
  <si>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</si>
  <si>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</si>
  <si>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</si>
  <si>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</si>
  <si>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</si>
  <si>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</si>
  <si>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</si>
  <si>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</si>
  <si>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</si>
  <si>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</si>
  <si>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</si>
  <si>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</si>
  <si>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>1020 - Secretaria Municipal de Governo</t>
  </si>
  <si>
    <t>1030 - Procuradoria Jurídica</t>
  </si>
  <si>
    <t>1040 - Secretaria Municipal de Administração</t>
  </si>
  <si>
    <t>-</t>
  </si>
  <si>
    <t>1050 - Secretaria Municipal de Fazenda</t>
  </si>
  <si>
    <t>1070 - Secretaria Municipal de Obras e Desenvolvimento Urbano</t>
  </si>
  <si>
    <t>1080 - Secretaria Municipal de Serviços Públicos</t>
  </si>
  <si>
    <t>1100 - Secretaria Municipal de Esporte e Lazer</t>
  </si>
  <si>
    <t>1111 - Fundo Municipal de Saúde</t>
  </si>
  <si>
    <t>1120 - Secretaria Municipal de Agricultura</t>
  </si>
  <si>
    <t>1131 - Fundo Municipal de Assistência Social</t>
  </si>
  <si>
    <t>1132 - Fundo Municipal da Infância e da Adolescência</t>
  </si>
  <si>
    <t>1140 - Secretaria Municipal de Turismo e Meio Ambiente</t>
  </si>
  <si>
    <t>1160 - Coordenadoria de Controle Interno</t>
  </si>
  <si>
    <t xml:space="preserve">1170 – Secretaria Munic. De Planejamento, Ciência e Tecnologia </t>
  </si>
  <si>
    <t>1300 – Secretaria Municipal de Cultura</t>
  </si>
  <si>
    <t>1400 – Ouvidoria Municipal</t>
  </si>
  <si>
    <t>1500 – Secretaria Municipal de Transporte e Trânsito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</si>
  <si>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</si>
  <si>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</si>
  <si>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</si>
  <si>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</si>
  <si>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</si>
  <si>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</si>
  <si>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</si>
  <si>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</si>
  <si>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</si>
  <si>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</si>
  <si>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</si>
  <si>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</si>
  <si>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</si>
  <si>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</si>
  <si>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</si>
  <si>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</si>
  <si>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</si>
  <si>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</si>
  <si>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</si>
  <si>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</si>
  <si>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</si>
  <si>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</si>
  <si>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</si>
  <si>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</si>
  <si>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</si>
  <si>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</si>
  <si>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</si>
  <si>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</si>
  <si>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</si>
  <si>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</si>
  <si>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</si>
  <si>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</si>
  <si>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</si>
  <si>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</si>
  <si>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</si>
  <si>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</si>
  <si>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</si>
  <si>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</si>
  <si>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</si>
  <si>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</si>
  <si>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</si>
  <si>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>1190 – Secretaria Municipal de Educação</t>
  </si>
  <si>
    <t>1133 - Fundo Municipal de Habitação de Interesse Social</t>
  </si>
  <si>
    <t>1180 - Secretaria Munic. De Indústria Comércio e Des. Econômico</t>
  </si>
  <si>
    <t>1041 - Fundo de Previdência Social do Município de Piraí</t>
  </si>
  <si>
    <t xml:space="preserve">ANEXO IX </t>
  </si>
  <si>
    <t>11 - Trabalho</t>
  </si>
  <si>
    <t>DEMONSTRATIVO DO IMPACTO ORÇAMENTÁRIO-FINANCEIRO PARA RENÚNCIA DE RECEITA EM 2010 (ART. 5º, II DA LRF)</t>
  </si>
  <si>
    <t>ESTIMATIVA DA RECEITA TOTAL POR CATEGORIA ECONÔMICA E SEGUNDO A ORIGEM DOS RECURSOS / 2012</t>
  </si>
  <si>
    <t>ESTIMATIVA DA RECEITA TOTAL COM DETALHAMENTO POR CATEGORIA ECONÔMICA E ORIGEM DOS RECURSOS  -  2012</t>
  </si>
  <si>
    <t>FIXAÇÃO DA DESPESA TOTAL COM DETALHAMENTO POR CATEGORIA ECONÔMICA E GRUPOS DE NATUREZA DA DESPESA  -  2012</t>
  </si>
  <si>
    <t>DESPESA POR FUNÇÃO   -  2012</t>
  </si>
  <si>
    <t>DESPESAS POR PODERES/ÓRGÃOS  -  2012</t>
  </si>
  <si>
    <t xml:space="preserve">  DEMONSTRATIVO DA COMPATIBILIZAÇÃO DA PROGRAMAÇÃO DOS ORÇAMENTOS COM AS METAS FISCAIS DA LDO Art. 5º, I da LRF - 2012</t>
  </si>
  <si>
    <r>
      <t>1.</t>
    </r>
    <r>
      <rPr>
        <sz val="10"/>
        <rFont val="Arial"/>
        <family val="2"/>
      </rPr>
      <t xml:space="preserve"> Superávit financeiro Exercício de 2010</t>
    </r>
  </si>
  <si>
    <t>POR CATEGORIA ECONÔMICA E ORIGEM DOS RECURSOS/2012</t>
  </si>
  <si>
    <t>RECURSOS LIVRES DE DESTINAÇÃO</t>
  </si>
  <si>
    <t>RECURSOS COM DESTINAÇÃO EPECÍFICA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</si>
</sst>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_);[Red]&quot;(R$ &quot;#,##0.00\)"/>
    <numFmt numFmtId="165" formatCode="_(* #,##0_);_(* \(#,##0\);_(* \-_);_(@_)"/>
    <numFmt numFmtId="166" formatCode="#,##0;\-#,##0"/>
    <numFmt numFmtId="167" formatCode="0.0"/>
    <numFmt numFmtId="168" formatCode="#,##0.00;\-#,##0.00"/>
    <numFmt numFmtId="169" formatCode="#,##0.00;[Red]\-#,##0.00"/>
    <numFmt numFmtId="170" formatCode="&quot;R$&quot;#,##0.00_);[Red]&quot;(R$&quot;#,##0.00\)"/>
    <numFmt numFmtId="171" formatCode="dd/mm/yy"/>
  </numFmts>
  <fonts count="18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 wrapText="1"/>
    </xf>
    <xf numFmtId="165" fontId="4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4" fontId="3" fillId="0" borderId="3" xfId="0" applyNumberFormat="1" applyFont="1" applyBorder="1" applyAlignment="1">
      <alignment horizontal="right" wrapText="1"/>
    </xf>
    <xf numFmtId="167" fontId="4" fillId="0" borderId="2" xfId="0" applyNumberFormat="1" applyFont="1" applyBorder="1" applyAlignment="1">
      <alignment wrapText="1"/>
    </xf>
    <xf numFmtId="168" fontId="3" fillId="0" borderId="4" xfId="0" applyNumberFormat="1" applyFont="1" applyBorder="1" applyAlignment="1">
      <alignment horizontal="right" wrapText="1"/>
    </xf>
    <xf numFmtId="169" fontId="3" fillId="0" borderId="4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0" fontId="3" fillId="0" borderId="8" xfId="0" applyFont="1" applyBorder="1" applyAlignment="1">
      <alignment vertical="top" wrapText="1"/>
    </xf>
    <xf numFmtId="170" fontId="11" fillId="0" borderId="8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0" fontId="3" fillId="0" borderId="4" xfId="0" applyFont="1" applyBorder="1" applyAlignment="1">
      <alignment wrapText="1"/>
    </xf>
    <xf numFmtId="165" fontId="8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165" fontId="7" fillId="0" borderId="3" xfId="0" applyNumberFormat="1" applyFont="1" applyBorder="1" applyAlignment="1">
      <alignment horizontal="right" wrapText="1"/>
    </xf>
    <xf numFmtId="165" fontId="8" fillId="0" borderId="2" xfId="0" applyNumberFormat="1" applyFont="1" applyBorder="1" applyAlignment="1">
      <alignment horizontal="right" vertical="center" wrapText="1"/>
    </xf>
    <xf numFmtId="165" fontId="8" fillId="0" borderId="3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/>
    </xf>
    <xf numFmtId="0" fontId="3" fillId="0" borderId="6" xfId="0" applyFont="1" applyBorder="1" applyAlignment="1">
      <alignment wrapText="1"/>
    </xf>
    <xf numFmtId="165" fontId="7" fillId="0" borderId="7" xfId="0" applyNumberFormat="1" applyFont="1" applyBorder="1" applyAlignment="1">
      <alignment horizontal="right" wrapText="1"/>
    </xf>
    <xf numFmtId="165" fontId="8" fillId="0" borderId="3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16" xfId="0" applyFont="1" applyBorder="1" applyAlignment="1">
      <alignment vertical="center"/>
    </xf>
    <xf numFmtId="171" fontId="13" fillId="0" borderId="14" xfId="0" applyNumberFormat="1" applyFont="1" applyBorder="1" applyAlignment="1">
      <alignment vertical="center"/>
    </xf>
    <xf numFmtId="171" fontId="13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165" fontId="16" fillId="0" borderId="5" xfId="0" applyNumberFormat="1" applyFont="1" applyBorder="1" applyAlignment="1">
      <alignment horizontal="right" vertical="center" wrapText="1"/>
    </xf>
    <xf numFmtId="165" fontId="17" fillId="0" borderId="5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/>
    </xf>
    <xf numFmtId="165" fontId="5" fillId="0" borderId="20" xfId="0" applyNumberFormat="1" applyFont="1" applyBorder="1" applyAlignment="1">
      <alignment horizontal="right" wrapText="1"/>
    </xf>
    <xf numFmtId="166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5" fontId="7" fillId="0" borderId="27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43" fontId="7" fillId="0" borderId="5" xfId="0" applyNumberFormat="1" applyFont="1" applyBorder="1" applyAlignment="1">
      <alignment horizontal="right" vertical="center" wrapText="1"/>
    </xf>
    <xf numFmtId="41" fontId="7" fillId="0" borderId="5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4" fillId="0" borderId="8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28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76200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E26" sqref="E26"/>
    </sheetView>
  </sheetViews>
  <sheetFormatPr defaultColWidth="9.14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2.75">
      <c r="A6" s="103" t="s">
        <v>2</v>
      </c>
      <c r="B6" s="103"/>
      <c r="C6" s="103"/>
      <c r="D6" s="103"/>
      <c r="E6" s="103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04" t="s">
        <v>137</v>
      </c>
      <c r="B9" s="104"/>
      <c r="C9" s="104"/>
      <c r="D9" s="104"/>
      <c r="E9" s="104"/>
    </row>
    <row r="10" spans="1:5" ht="15.75">
      <c r="A10" s="104" t="s">
        <v>3</v>
      </c>
      <c r="B10" s="104"/>
      <c r="C10" s="104"/>
      <c r="D10" s="104"/>
      <c r="E10" s="104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05">
        <v>1</v>
      </c>
      <c r="B15" s="106"/>
      <c r="C15" s="106"/>
      <c r="D15" s="106"/>
      <c r="E15" s="106"/>
    </row>
    <row r="16" spans="1:7" s="4" customFormat="1" ht="31.5" customHeight="1" thickBot="1" thickTop="1">
      <c r="A16" s="87" t="s">
        <v>4</v>
      </c>
      <c r="B16" s="107" t="s">
        <v>5</v>
      </c>
      <c r="C16" s="107"/>
      <c r="D16" s="107"/>
      <c r="E16" s="93">
        <f>E17+E19+E21+E23</f>
        <v>135755000</v>
      </c>
      <c r="G16" s="90"/>
    </row>
    <row r="17" spans="1:5" s="7" customFormat="1" ht="15.75" thickTop="1">
      <c r="A17" s="5"/>
      <c r="B17" s="6" t="s">
        <v>6</v>
      </c>
      <c r="C17" s="108" t="s">
        <v>7</v>
      </c>
      <c r="D17" s="109"/>
      <c r="E17" s="85">
        <v>141005850</v>
      </c>
    </row>
    <row r="18" spans="1:5" s="8" customFormat="1" ht="15">
      <c r="A18" s="5"/>
      <c r="C18" s="110"/>
      <c r="D18" s="110"/>
      <c r="E18" s="84"/>
    </row>
    <row r="19" spans="1:5" s="7" customFormat="1" ht="15">
      <c r="A19" s="5"/>
      <c r="B19" s="6" t="s">
        <v>8</v>
      </c>
      <c r="C19" s="108" t="s">
        <v>9</v>
      </c>
      <c r="D19" s="109"/>
      <c r="E19" s="85">
        <v>2304150</v>
      </c>
    </row>
    <row r="20" spans="1:5" s="7" customFormat="1" ht="15">
      <c r="A20" s="5"/>
      <c r="B20" s="6"/>
      <c r="C20" s="108"/>
      <c r="D20" s="109"/>
      <c r="E20" s="85"/>
    </row>
    <row r="21" spans="1:5" s="7" customFormat="1" ht="15">
      <c r="A21" s="5"/>
      <c r="B21" s="6" t="s">
        <v>10</v>
      </c>
      <c r="C21" s="108" t="s">
        <v>11</v>
      </c>
      <c r="D21" s="109"/>
      <c r="E21" s="85">
        <v>5210000</v>
      </c>
    </row>
    <row r="22" spans="1:5" s="7" customFormat="1" ht="13.5" customHeight="1">
      <c r="A22" s="5"/>
      <c r="C22" s="110"/>
      <c r="D22" s="110"/>
      <c r="E22" s="84"/>
    </row>
    <row r="23" spans="1:5" s="7" customFormat="1" ht="14.25" customHeight="1">
      <c r="A23" s="88"/>
      <c r="B23" s="89" t="s">
        <v>12</v>
      </c>
      <c r="C23" s="111" t="s">
        <v>13</v>
      </c>
      <c r="D23" s="111"/>
      <c r="E23" s="86">
        <v>-12765000</v>
      </c>
    </row>
    <row r="24" ht="24" customHeight="1"/>
    <row r="25" ht="24.75" customHeight="1"/>
    <row r="26" ht="12.75">
      <c r="A26"/>
    </row>
  </sheetData>
  <mergeCells count="12">
    <mergeCell ref="C20:D20"/>
    <mergeCell ref="C21:D21"/>
    <mergeCell ref="C22:D22"/>
    <mergeCell ref="C23:D23"/>
    <mergeCell ref="B16:D16"/>
    <mergeCell ref="C17:D17"/>
    <mergeCell ref="C18:D18"/>
    <mergeCell ref="C19:D19"/>
    <mergeCell ref="A6:E6"/>
    <mergeCell ref="A9:E9"/>
    <mergeCell ref="A10:E10"/>
    <mergeCell ref="A15:E15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7">
      <selection activeCell="I17" sqref="I17"/>
    </sheetView>
  </sheetViews>
  <sheetFormatPr defaultColWidth="9.14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6" spans="1:7" ht="12.75">
      <c r="A6" s="112" t="s">
        <v>14</v>
      </c>
      <c r="B6" s="112"/>
      <c r="C6" s="112"/>
      <c r="D6" s="112"/>
      <c r="E6" s="112"/>
      <c r="F6" s="112"/>
      <c r="G6" s="112"/>
    </row>
    <row r="7" spans="1:7" ht="12.75">
      <c r="A7" s="113" t="s">
        <v>138</v>
      </c>
      <c r="B7" s="113"/>
      <c r="C7" s="113"/>
      <c r="D7" s="113"/>
      <c r="E7" s="113"/>
      <c r="F7" s="113"/>
      <c r="G7" s="113"/>
    </row>
    <row r="8" spans="1:7" ht="12.75">
      <c r="A8" s="113" t="s">
        <v>15</v>
      </c>
      <c r="B8" s="113"/>
      <c r="C8" s="113"/>
      <c r="D8" s="113"/>
      <c r="E8" s="113"/>
      <c r="F8" s="113"/>
      <c r="G8" s="113"/>
    </row>
    <row r="9" spans="1:7" ht="12.75">
      <c r="A9" s="105">
        <v>1</v>
      </c>
      <c r="B9" s="105"/>
      <c r="C9" s="105"/>
      <c r="D9" s="105"/>
      <c r="E9" s="105"/>
      <c r="F9" s="105"/>
      <c r="G9" s="105"/>
    </row>
    <row r="10" spans="1:7" ht="44.25" customHeight="1">
      <c r="A10" s="10" t="s">
        <v>16</v>
      </c>
      <c r="B10" s="11" t="s">
        <v>145</v>
      </c>
      <c r="C10" s="11" t="s">
        <v>17</v>
      </c>
      <c r="D10" s="11" t="s">
        <v>146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SUM(B12:B17)</f>
        <v>69337366</v>
      </c>
      <c r="C11" s="13">
        <f aca="true" t="shared" si="0" ref="C11:C23">(B11*100)/$F11</f>
        <v>49.173396706590545</v>
      </c>
      <c r="D11" s="13">
        <f>SUM(D12:D17)</f>
        <v>71668484</v>
      </c>
      <c r="E11" s="13">
        <f aca="true" t="shared" si="1" ref="E11:E23">(D11*100)/$F11</f>
        <v>50.826603293409455</v>
      </c>
      <c r="F11" s="13">
        <f aca="true" t="shared" si="2" ref="F11:F18">B11+D11</f>
        <v>141005850</v>
      </c>
      <c r="G11" s="13">
        <v>100</v>
      </c>
    </row>
    <row r="12" spans="1:8" s="14" customFormat="1" ht="24" customHeight="1">
      <c r="A12" s="15" t="s">
        <v>20</v>
      </c>
      <c r="B12" s="16">
        <v>9401700</v>
      </c>
      <c r="C12" s="16">
        <f t="shared" si="0"/>
        <v>61.84637244518705</v>
      </c>
      <c r="D12" s="16">
        <v>5800000</v>
      </c>
      <c r="E12" s="16">
        <f t="shared" si="1"/>
        <v>38.15362755481295</v>
      </c>
      <c r="F12" s="16">
        <f t="shared" si="2"/>
        <v>15201700</v>
      </c>
      <c r="G12" s="16">
        <v>100</v>
      </c>
      <c r="H12" s="92"/>
    </row>
    <row r="13" spans="1:7" s="14" customFormat="1" ht="24" customHeight="1">
      <c r="A13" s="15" t="s">
        <v>21</v>
      </c>
      <c r="B13" s="16">
        <v>1000000</v>
      </c>
      <c r="C13" s="16">
        <f t="shared" si="0"/>
        <v>22.424541418127998</v>
      </c>
      <c r="D13" s="16">
        <v>3459400</v>
      </c>
      <c r="E13" s="16">
        <f t="shared" si="1"/>
        <v>77.575458581872</v>
      </c>
      <c r="F13" s="16">
        <f t="shared" si="2"/>
        <v>4459400</v>
      </c>
      <c r="G13" s="16">
        <v>100</v>
      </c>
    </row>
    <row r="14" spans="1:7" s="14" customFormat="1" ht="24" customHeight="1">
      <c r="A14" s="15" t="s">
        <v>22</v>
      </c>
      <c r="B14" s="16">
        <v>4608000</v>
      </c>
      <c r="C14" s="16">
        <f t="shared" si="0"/>
        <v>33.04741960469319</v>
      </c>
      <c r="D14" s="16">
        <v>9335600</v>
      </c>
      <c r="E14" s="16">
        <f t="shared" si="1"/>
        <v>66.95258039530681</v>
      </c>
      <c r="F14" s="16">
        <f t="shared" si="2"/>
        <v>13943600</v>
      </c>
      <c r="G14" s="16">
        <v>100</v>
      </c>
    </row>
    <row r="15" spans="1:7" s="14" customFormat="1" ht="24" customHeight="1">
      <c r="A15" s="15" t="s">
        <v>23</v>
      </c>
      <c r="B15" s="16">
        <v>0</v>
      </c>
      <c r="C15" s="16">
        <f t="shared" si="0"/>
        <v>0</v>
      </c>
      <c r="D15" s="16">
        <v>207000</v>
      </c>
      <c r="E15" s="16">
        <f t="shared" si="1"/>
        <v>100</v>
      </c>
      <c r="F15" s="16">
        <f t="shared" si="2"/>
        <v>207000</v>
      </c>
      <c r="G15" s="16">
        <v>100</v>
      </c>
    </row>
    <row r="16" spans="1:7" s="14" customFormat="1" ht="24" customHeight="1">
      <c r="A16" s="15" t="s">
        <v>24</v>
      </c>
      <c r="B16" s="16">
        <v>52672200</v>
      </c>
      <c r="C16" s="16">
        <f t="shared" si="0"/>
        <v>50.3721969251253</v>
      </c>
      <c r="D16" s="16">
        <v>51893817</v>
      </c>
      <c r="E16" s="16">
        <f t="shared" si="1"/>
        <v>49.6278030748747</v>
      </c>
      <c r="F16" s="16">
        <f t="shared" si="2"/>
        <v>104566017</v>
      </c>
      <c r="G16" s="16">
        <v>100</v>
      </c>
    </row>
    <row r="17" spans="1:10" s="14" customFormat="1" ht="24" customHeight="1">
      <c r="A17" s="15" t="s">
        <v>25</v>
      </c>
      <c r="B17" s="16">
        <v>1655466</v>
      </c>
      <c r="C17" s="16">
        <f t="shared" si="0"/>
        <v>62.99019113568453</v>
      </c>
      <c r="D17" s="16">
        <v>972667</v>
      </c>
      <c r="E17" s="16">
        <f t="shared" si="1"/>
        <v>37.00980886431547</v>
      </c>
      <c r="F17" s="16">
        <f t="shared" si="2"/>
        <v>2628133</v>
      </c>
      <c r="G17" s="16">
        <v>100</v>
      </c>
      <c r="J17" s="92"/>
    </row>
    <row r="18" spans="1:7" s="14" customFormat="1" ht="24" customHeight="1">
      <c r="A18" s="17" t="s">
        <v>26</v>
      </c>
      <c r="B18" s="100">
        <v>0</v>
      </c>
      <c r="C18" s="16">
        <f t="shared" si="0"/>
        <v>0</v>
      </c>
      <c r="D18" s="94">
        <v>-12765000</v>
      </c>
      <c r="E18" s="16">
        <f t="shared" si="1"/>
        <v>100</v>
      </c>
      <c r="F18" s="94">
        <f t="shared" si="2"/>
        <v>-12765000</v>
      </c>
      <c r="G18" s="16">
        <v>100</v>
      </c>
    </row>
    <row r="19" spans="1:7" s="14" customFormat="1" ht="24" customHeight="1">
      <c r="A19" s="12" t="s">
        <v>27</v>
      </c>
      <c r="B19" s="13">
        <f>SUM(B20:B21)</f>
        <v>0</v>
      </c>
      <c r="C19" s="13">
        <f t="shared" si="0"/>
        <v>0</v>
      </c>
      <c r="D19" s="13">
        <f>SUM(D20:D21)</f>
        <v>2304150</v>
      </c>
      <c r="E19" s="13">
        <f t="shared" si="1"/>
        <v>100</v>
      </c>
      <c r="F19" s="13">
        <f>B19+D19</f>
        <v>2304150</v>
      </c>
      <c r="G19" s="13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35000</v>
      </c>
      <c r="E20" s="16">
        <f t="shared" si="1"/>
        <v>100</v>
      </c>
      <c r="F20" s="16">
        <f>B20+D20</f>
        <v>35000</v>
      </c>
      <c r="G20" s="16">
        <v>100</v>
      </c>
    </row>
    <row r="21" spans="1:7" s="14" customFormat="1" ht="24" customHeight="1">
      <c r="A21" s="15" t="s">
        <v>29</v>
      </c>
      <c r="B21" s="16">
        <v>0</v>
      </c>
      <c r="C21" s="16">
        <f t="shared" si="0"/>
        <v>0</v>
      </c>
      <c r="D21" s="16">
        <v>2269150</v>
      </c>
      <c r="E21" s="16">
        <f t="shared" si="1"/>
        <v>100</v>
      </c>
      <c r="F21" s="16">
        <f>B21+D21</f>
        <v>2269150</v>
      </c>
      <c r="G21" s="16">
        <v>100</v>
      </c>
    </row>
    <row r="22" spans="1:7" s="14" customFormat="1" ht="24" customHeight="1">
      <c r="A22" s="18" t="s">
        <v>30</v>
      </c>
      <c r="B22" s="13">
        <v>0</v>
      </c>
      <c r="C22" s="13">
        <f t="shared" si="0"/>
        <v>0</v>
      </c>
      <c r="D22" s="13">
        <v>5210000</v>
      </c>
      <c r="E22" s="13">
        <f t="shared" si="1"/>
        <v>100</v>
      </c>
      <c r="F22" s="13">
        <f>B22+D22</f>
        <v>5210000</v>
      </c>
      <c r="G22" s="16">
        <v>100</v>
      </c>
    </row>
    <row r="23" spans="1:7" s="14" customFormat="1" ht="24" customHeight="1">
      <c r="A23" s="19" t="s">
        <v>31</v>
      </c>
      <c r="B23" s="20">
        <f>B19+B11+B18</f>
        <v>69337366</v>
      </c>
      <c r="C23" s="21">
        <f t="shared" si="0"/>
        <v>51.075368126404186</v>
      </c>
      <c r="D23" s="21">
        <f>D11+D19+D22+D18</f>
        <v>66417634</v>
      </c>
      <c r="E23" s="21">
        <f t="shared" si="1"/>
        <v>48.924631873595814</v>
      </c>
      <c r="F23" s="21">
        <f>F22+F19+F11+F18</f>
        <v>135755000</v>
      </c>
      <c r="G23" s="21">
        <v>100</v>
      </c>
    </row>
  </sheetData>
  <mergeCells count="4">
    <mergeCell ref="A6:G6"/>
    <mergeCell ref="A7:G7"/>
    <mergeCell ref="A8:G8"/>
    <mergeCell ref="A9:G9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16" sqref="B16"/>
    </sheetView>
  </sheetViews>
  <sheetFormatPr defaultColWidth="9.14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6" spans="1:7" ht="12.75">
      <c r="A6" s="112" t="s">
        <v>32</v>
      </c>
      <c r="B6" s="112"/>
      <c r="C6" s="112"/>
      <c r="D6" s="112"/>
      <c r="E6" s="112"/>
      <c r="F6" s="112"/>
      <c r="G6" s="112"/>
    </row>
    <row r="7" spans="1:7" ht="12.75">
      <c r="A7" s="113" t="s">
        <v>139</v>
      </c>
      <c r="B7" s="113"/>
      <c r="C7" s="113"/>
      <c r="D7" s="113"/>
      <c r="E7" s="113"/>
      <c r="F7" s="113"/>
      <c r="G7" s="113"/>
    </row>
    <row r="8" spans="1:7" ht="12.75">
      <c r="A8" s="113" t="s">
        <v>15</v>
      </c>
      <c r="B8" s="113"/>
      <c r="C8" s="113"/>
      <c r="D8" s="113"/>
      <c r="E8" s="113"/>
      <c r="F8" s="113"/>
      <c r="G8" s="113"/>
    </row>
    <row r="9" spans="1:7" ht="12.75">
      <c r="A9" s="105">
        <v>1</v>
      </c>
      <c r="B9" s="105"/>
      <c r="C9" s="105"/>
      <c r="D9" s="105"/>
      <c r="E9" s="105"/>
      <c r="F9" s="105"/>
      <c r="G9" s="105"/>
    </row>
    <row r="10" spans="1:7" ht="44.25" customHeight="1">
      <c r="A10" s="10" t="s">
        <v>16</v>
      </c>
      <c r="B10" s="11" t="s">
        <v>145</v>
      </c>
      <c r="C10" s="11" t="s">
        <v>17</v>
      </c>
      <c r="D10" s="11" t="s">
        <v>146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33</v>
      </c>
      <c r="B11" s="13">
        <f>SUM(B12:B14)</f>
        <v>66403112</v>
      </c>
      <c r="C11" s="13">
        <f aca="true" t="shared" si="0" ref="C11:C21">(B11*100)/$F11</f>
        <v>55.402707705467144</v>
      </c>
      <c r="D11" s="13">
        <f>SUM(D12:D14)</f>
        <v>53452243</v>
      </c>
      <c r="E11" s="13">
        <f aca="true" t="shared" si="1" ref="E11:E21">(D11*100)/$F11</f>
        <v>44.597292294532856</v>
      </c>
      <c r="F11" s="13">
        <f aca="true" t="shared" si="2" ref="F11:F19">B11+D11</f>
        <v>119855355</v>
      </c>
      <c r="G11" s="13">
        <v>100</v>
      </c>
    </row>
    <row r="12" spans="1:7" s="14" customFormat="1" ht="24" customHeight="1">
      <c r="A12" s="15" t="s">
        <v>34</v>
      </c>
      <c r="B12" s="16">
        <v>34269908</v>
      </c>
      <c r="C12" s="16">
        <f t="shared" si="0"/>
        <v>50.663979324901476</v>
      </c>
      <c r="D12" s="16">
        <v>33371656</v>
      </c>
      <c r="E12" s="16">
        <f t="shared" si="1"/>
        <v>49.336020675098524</v>
      </c>
      <c r="F12" s="16">
        <f t="shared" si="2"/>
        <v>67641564</v>
      </c>
      <c r="G12" s="16">
        <v>100</v>
      </c>
    </row>
    <row r="13" spans="1:7" s="14" customFormat="1" ht="24" customHeight="1">
      <c r="A13" s="15" t="s">
        <v>35</v>
      </c>
      <c r="B13" s="16">
        <v>40000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40000</v>
      </c>
      <c r="G13" s="16">
        <v>100</v>
      </c>
    </row>
    <row r="14" spans="1:9" s="14" customFormat="1" ht="24" customHeight="1">
      <c r="A14" s="15" t="s">
        <v>36</v>
      </c>
      <c r="B14" s="16">
        <v>32093204</v>
      </c>
      <c r="C14" s="16">
        <f t="shared" si="0"/>
        <v>61.51211822042987</v>
      </c>
      <c r="D14" s="16">
        <v>20080587</v>
      </c>
      <c r="E14" s="16">
        <f t="shared" si="1"/>
        <v>38.48788177957013</v>
      </c>
      <c r="F14" s="16">
        <f t="shared" si="2"/>
        <v>52173791</v>
      </c>
      <c r="G14" s="16">
        <v>100</v>
      </c>
      <c r="I14" s="92"/>
    </row>
    <row r="15" spans="1:7" s="14" customFormat="1" ht="24" customHeight="1">
      <c r="A15" s="12" t="s">
        <v>37</v>
      </c>
      <c r="B15" s="13">
        <f>SUM(B16:B18)</f>
        <v>2832754</v>
      </c>
      <c r="C15" s="13">
        <f t="shared" si="0"/>
        <v>41.226811543054325</v>
      </c>
      <c r="D15" s="13">
        <f>SUM(D16:D17)</f>
        <v>4038391</v>
      </c>
      <c r="E15" s="13">
        <f t="shared" si="1"/>
        <v>58.773188456945675</v>
      </c>
      <c r="F15" s="13">
        <f t="shared" si="2"/>
        <v>6871145</v>
      </c>
      <c r="G15" s="13">
        <v>100</v>
      </c>
    </row>
    <row r="16" spans="1:7" s="14" customFormat="1" ht="24" customHeight="1">
      <c r="A16" s="15" t="s">
        <v>38</v>
      </c>
      <c r="B16" s="16">
        <v>2382754</v>
      </c>
      <c r="C16" s="16">
        <f t="shared" si="0"/>
        <v>37.31130439412196</v>
      </c>
      <c r="D16" s="16">
        <v>4003391</v>
      </c>
      <c r="E16" s="16">
        <f t="shared" si="1"/>
        <v>62.68869560587804</v>
      </c>
      <c r="F16" s="16">
        <f t="shared" si="2"/>
        <v>6386145</v>
      </c>
      <c r="G16" s="16">
        <v>100</v>
      </c>
    </row>
    <row r="17" spans="1:9" s="14" customFormat="1" ht="24" customHeight="1">
      <c r="A17" s="15" t="s">
        <v>39</v>
      </c>
      <c r="B17" s="16">
        <v>0</v>
      </c>
      <c r="C17" s="16">
        <f t="shared" si="0"/>
        <v>0</v>
      </c>
      <c r="D17" s="16">
        <v>35000</v>
      </c>
      <c r="E17" s="16">
        <f t="shared" si="1"/>
        <v>100</v>
      </c>
      <c r="F17" s="16">
        <f t="shared" si="2"/>
        <v>35000</v>
      </c>
      <c r="G17" s="16">
        <v>100</v>
      </c>
      <c r="I17" s="92"/>
    </row>
    <row r="18" spans="1:7" s="14" customFormat="1" ht="24" customHeight="1">
      <c r="A18" s="15" t="s">
        <v>40</v>
      </c>
      <c r="B18" s="16">
        <v>450000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450000</v>
      </c>
      <c r="G18" s="16"/>
    </row>
    <row r="19" spans="1:7" s="14" customFormat="1" ht="24" customHeight="1">
      <c r="A19" s="18" t="s">
        <v>41</v>
      </c>
      <c r="B19" s="13">
        <v>101500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101500</v>
      </c>
      <c r="G19" s="16">
        <v>100</v>
      </c>
    </row>
    <row r="20" spans="1:7" s="14" customFormat="1" ht="24" customHeight="1">
      <c r="A20" s="17" t="s">
        <v>42</v>
      </c>
      <c r="B20" s="13">
        <v>0</v>
      </c>
      <c r="C20" s="16">
        <f t="shared" si="0"/>
        <v>0</v>
      </c>
      <c r="D20" s="13">
        <v>8927000</v>
      </c>
      <c r="E20" s="13">
        <f t="shared" si="1"/>
        <v>100</v>
      </c>
      <c r="F20" s="13">
        <f>D20</f>
        <v>8927000</v>
      </c>
      <c r="G20" s="16">
        <v>100</v>
      </c>
    </row>
    <row r="21" spans="1:7" s="14" customFormat="1" ht="24" customHeight="1">
      <c r="A21" s="19" t="s">
        <v>31</v>
      </c>
      <c r="B21" s="96">
        <f>SUM(B11+B15+B19+B20)</f>
        <v>69337366</v>
      </c>
      <c r="C21" s="97">
        <f t="shared" si="0"/>
        <v>51.075368126404186</v>
      </c>
      <c r="D21" s="97">
        <f>SUM(D11+D15+D19+D20)</f>
        <v>66417634</v>
      </c>
      <c r="E21" s="21">
        <f t="shared" si="1"/>
        <v>48.924631873595814</v>
      </c>
      <c r="F21" s="21">
        <f>F11+F15+F19+F20</f>
        <v>135755000</v>
      </c>
      <c r="G21" s="21">
        <v>100</v>
      </c>
    </row>
    <row r="22" spans="2:4" ht="15.75">
      <c r="B22" s="95"/>
      <c r="D22" s="95"/>
    </row>
    <row r="23" spans="2:4" ht="12.75">
      <c r="B23" s="91"/>
      <c r="D23" s="91"/>
    </row>
    <row r="24" spans="2:4" ht="12.75">
      <c r="B24" s="91"/>
      <c r="D24" s="91"/>
    </row>
  </sheetData>
  <mergeCells count="4">
    <mergeCell ref="A6:G6"/>
    <mergeCell ref="A7:G7"/>
    <mergeCell ref="A8:G8"/>
    <mergeCell ref="A9:G9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I31" sqref="I31"/>
    </sheetView>
  </sheetViews>
  <sheetFormatPr defaultColWidth="9.14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43</v>
      </c>
    </row>
    <row r="3" spans="1:4" ht="12.75" customHeight="1">
      <c r="A3" s="22" t="s">
        <v>44</v>
      </c>
      <c r="D3" s="23"/>
    </row>
    <row r="5" spans="1:7" ht="12.75">
      <c r="A5" s="114" t="s">
        <v>45</v>
      </c>
      <c r="B5" s="114"/>
      <c r="C5" s="114"/>
      <c r="D5" s="114"/>
      <c r="E5" s="114"/>
      <c r="F5" s="114"/>
      <c r="G5" s="114"/>
    </row>
    <row r="6" spans="1:7" ht="18" customHeight="1">
      <c r="A6" s="115" t="s">
        <v>140</v>
      </c>
      <c r="B6" s="115"/>
      <c r="C6" s="115"/>
      <c r="D6" s="115"/>
      <c r="E6" s="115"/>
      <c r="F6" s="115"/>
      <c r="G6" s="115"/>
    </row>
    <row r="7" spans="1:7" ht="10.5">
      <c r="A7" s="102"/>
      <c r="B7" s="102"/>
      <c r="C7" s="102"/>
      <c r="D7" s="116" t="s">
        <v>15</v>
      </c>
      <c r="E7" s="116"/>
      <c r="F7" s="116"/>
      <c r="G7" s="116"/>
    </row>
    <row r="8" spans="1:7" ht="33" customHeight="1">
      <c r="A8" s="24" t="s">
        <v>46</v>
      </c>
      <c r="B8" s="11" t="s">
        <v>145</v>
      </c>
      <c r="C8" s="11" t="s">
        <v>17</v>
      </c>
      <c r="D8" s="11" t="s">
        <v>146</v>
      </c>
      <c r="E8" s="25" t="s">
        <v>17</v>
      </c>
      <c r="F8" s="25" t="s">
        <v>18</v>
      </c>
      <c r="G8" s="25" t="s">
        <v>17</v>
      </c>
    </row>
    <row r="9" spans="1:7" ht="12.75" customHeight="1">
      <c r="A9" s="26" t="s">
        <v>47</v>
      </c>
      <c r="B9" s="27">
        <v>5110000</v>
      </c>
      <c r="C9" s="28">
        <f aca="true" t="shared" si="0" ref="C9:C29">(B9*100)/$F9</f>
        <v>100</v>
      </c>
      <c r="D9" s="27">
        <v>0</v>
      </c>
      <c r="E9" s="28">
        <f aca="true" t="shared" si="1" ref="E9:E31">(D9*100)/$F9</f>
        <v>0</v>
      </c>
      <c r="F9" s="27">
        <f aca="true" t="shared" si="2" ref="F9:F27">B9+D9</f>
        <v>5110000</v>
      </c>
      <c r="G9" s="28">
        <v>100</v>
      </c>
    </row>
    <row r="10" spans="1:7" ht="12.75" customHeight="1">
      <c r="A10" s="26" t="s">
        <v>48</v>
      </c>
      <c r="B10" s="27">
        <v>23032050</v>
      </c>
      <c r="C10" s="28">
        <f t="shared" si="0"/>
        <v>99.78338145875259</v>
      </c>
      <c r="D10" s="27">
        <v>50000</v>
      </c>
      <c r="E10" s="28">
        <f t="shared" si="1"/>
        <v>0.21661854124741953</v>
      </c>
      <c r="F10" s="27">
        <f t="shared" si="2"/>
        <v>23082050</v>
      </c>
      <c r="G10" s="28">
        <v>100</v>
      </c>
    </row>
    <row r="11" spans="1:7" ht="12.75" customHeight="1">
      <c r="A11" s="26" t="s">
        <v>49</v>
      </c>
      <c r="B11" s="27">
        <v>1730824</v>
      </c>
      <c r="C11" s="28">
        <f t="shared" si="0"/>
        <v>82.22637117271194</v>
      </c>
      <c r="D11" s="27">
        <v>374126</v>
      </c>
      <c r="E11" s="28">
        <f t="shared" si="1"/>
        <v>17.77362882728806</v>
      </c>
      <c r="F11" s="27">
        <f t="shared" si="2"/>
        <v>2104950</v>
      </c>
      <c r="G11" s="28">
        <v>100</v>
      </c>
    </row>
    <row r="12" spans="1:7" ht="12.75" customHeight="1">
      <c r="A12" s="26" t="s">
        <v>50</v>
      </c>
      <c r="B12" s="27">
        <v>1300000</v>
      </c>
      <c r="C12" s="28">
        <f t="shared" si="0"/>
        <v>12.532536392557601</v>
      </c>
      <c r="D12" s="27">
        <v>9073000</v>
      </c>
      <c r="E12" s="28">
        <f t="shared" si="1"/>
        <v>87.4674636074424</v>
      </c>
      <c r="F12" s="27">
        <f t="shared" si="2"/>
        <v>10373000</v>
      </c>
      <c r="G12" s="28">
        <v>100</v>
      </c>
    </row>
    <row r="13" spans="1:7" ht="12.75" customHeight="1">
      <c r="A13" s="26" t="s">
        <v>51</v>
      </c>
      <c r="B13" s="27">
        <v>10814052</v>
      </c>
      <c r="C13" s="28">
        <f t="shared" si="0"/>
        <v>33.7939125</v>
      </c>
      <c r="D13" s="27">
        <v>21185948</v>
      </c>
      <c r="E13" s="28">
        <f t="shared" si="1"/>
        <v>66.2060875</v>
      </c>
      <c r="F13" s="27">
        <f t="shared" si="2"/>
        <v>32000000</v>
      </c>
      <c r="G13" s="28">
        <v>100</v>
      </c>
    </row>
    <row r="14" spans="1:7" ht="12.75" customHeight="1">
      <c r="A14" s="26" t="s">
        <v>135</v>
      </c>
      <c r="B14" s="27">
        <v>188000</v>
      </c>
      <c r="C14" s="28">
        <f t="shared" si="0"/>
        <v>100</v>
      </c>
      <c r="D14" s="27">
        <v>0</v>
      </c>
      <c r="E14" s="28">
        <f t="shared" si="1"/>
        <v>0</v>
      </c>
      <c r="F14" s="27">
        <f t="shared" si="2"/>
        <v>188000</v>
      </c>
      <c r="G14" s="28">
        <v>100</v>
      </c>
    </row>
    <row r="15" spans="1:7" ht="12.75" customHeight="1">
      <c r="A15" s="26" t="s">
        <v>52</v>
      </c>
      <c r="B15" s="27">
        <v>6229590</v>
      </c>
      <c r="C15" s="28">
        <f t="shared" si="0"/>
        <v>20.21216053989163</v>
      </c>
      <c r="D15" s="27">
        <v>24591410</v>
      </c>
      <c r="E15" s="28">
        <f t="shared" si="1"/>
        <v>79.78783946010837</v>
      </c>
      <c r="F15" s="27">
        <f t="shared" si="2"/>
        <v>30821000</v>
      </c>
      <c r="G15" s="28">
        <v>100</v>
      </c>
    </row>
    <row r="16" spans="1:7" ht="12.75" customHeight="1">
      <c r="A16" s="26" t="s">
        <v>53</v>
      </c>
      <c r="B16" s="27">
        <v>1338000</v>
      </c>
      <c r="C16" s="28">
        <f t="shared" si="0"/>
        <v>100</v>
      </c>
      <c r="D16" s="27">
        <v>0</v>
      </c>
      <c r="E16" s="28">
        <f t="shared" si="1"/>
        <v>0</v>
      </c>
      <c r="F16" s="27">
        <f t="shared" si="2"/>
        <v>1338000</v>
      </c>
      <c r="G16" s="28">
        <v>100</v>
      </c>
    </row>
    <row r="17" spans="1:7" ht="12.75" customHeight="1">
      <c r="A17" s="26" t="s">
        <v>54</v>
      </c>
      <c r="B17" s="27">
        <v>5208400</v>
      </c>
      <c r="C17" s="28">
        <f t="shared" si="0"/>
        <v>86.93417011617038</v>
      </c>
      <c r="D17" s="27">
        <v>782800</v>
      </c>
      <c r="E17" s="28">
        <f t="shared" si="1"/>
        <v>13.065829883829617</v>
      </c>
      <c r="F17" s="27">
        <f t="shared" si="2"/>
        <v>5991200</v>
      </c>
      <c r="G17" s="28">
        <v>100</v>
      </c>
    </row>
    <row r="18" spans="1:7" ht="12.75" customHeight="1">
      <c r="A18" s="26" t="s">
        <v>128</v>
      </c>
      <c r="B18" s="27">
        <v>20000</v>
      </c>
      <c r="C18" s="28">
        <f t="shared" si="0"/>
        <v>100</v>
      </c>
      <c r="D18" s="27">
        <v>0</v>
      </c>
      <c r="E18" s="28">
        <f t="shared" si="1"/>
        <v>0</v>
      </c>
      <c r="F18" s="27">
        <f t="shared" si="2"/>
        <v>20000</v>
      </c>
      <c r="G18" s="28">
        <v>100</v>
      </c>
    </row>
    <row r="19" spans="1:7" ht="12.75" customHeight="1">
      <c r="A19" s="26" t="s">
        <v>55</v>
      </c>
      <c r="B19" s="27">
        <v>1592200</v>
      </c>
      <c r="C19" s="28">
        <f t="shared" si="0"/>
        <v>88.84053119071532</v>
      </c>
      <c r="D19" s="27">
        <v>200000</v>
      </c>
      <c r="E19" s="28">
        <f t="shared" si="1"/>
        <v>11.159468809284679</v>
      </c>
      <c r="F19" s="27">
        <f t="shared" si="2"/>
        <v>1792200</v>
      </c>
      <c r="G19" s="28">
        <v>100</v>
      </c>
    </row>
    <row r="20" spans="1:7" ht="12.75" customHeight="1">
      <c r="A20" s="26" t="s">
        <v>56</v>
      </c>
      <c r="B20" s="27">
        <v>3081600</v>
      </c>
      <c r="C20" s="28">
        <f t="shared" si="0"/>
        <v>93.73403090400292</v>
      </c>
      <c r="D20" s="27">
        <v>206000</v>
      </c>
      <c r="E20" s="28">
        <f t="shared" si="1"/>
        <v>6.26596909599708</v>
      </c>
      <c r="F20" s="27">
        <f t="shared" si="2"/>
        <v>3287600</v>
      </c>
      <c r="G20" s="28">
        <v>100</v>
      </c>
    </row>
    <row r="21" spans="1:7" ht="12.75" customHeight="1">
      <c r="A21" s="26" t="s">
        <v>57</v>
      </c>
      <c r="B21" s="27">
        <v>1120000</v>
      </c>
      <c r="C21" s="28">
        <f t="shared" si="0"/>
        <v>100</v>
      </c>
      <c r="D21" s="27">
        <v>0</v>
      </c>
      <c r="E21" s="28">
        <f t="shared" si="1"/>
        <v>0</v>
      </c>
      <c r="F21" s="27">
        <f t="shared" si="2"/>
        <v>1120000</v>
      </c>
      <c r="G21" s="28">
        <v>100</v>
      </c>
    </row>
    <row r="22" spans="1:7" ht="12.75" customHeight="1">
      <c r="A22" s="26" t="s">
        <v>58</v>
      </c>
      <c r="B22" s="27">
        <v>10000</v>
      </c>
      <c r="C22" s="28">
        <f t="shared" si="0"/>
        <v>100</v>
      </c>
      <c r="D22" s="27">
        <v>0</v>
      </c>
      <c r="E22" s="28">
        <f t="shared" si="1"/>
        <v>0</v>
      </c>
      <c r="F22" s="27">
        <f t="shared" si="2"/>
        <v>10000</v>
      </c>
      <c r="G22" s="28">
        <v>100</v>
      </c>
    </row>
    <row r="23" spans="1:7" ht="12.75" customHeight="1">
      <c r="A23" s="26" t="s">
        <v>59</v>
      </c>
      <c r="B23" s="27">
        <v>290500</v>
      </c>
      <c r="C23" s="28">
        <f t="shared" si="0"/>
        <v>49.195596951735816</v>
      </c>
      <c r="D23" s="27">
        <v>300000</v>
      </c>
      <c r="E23" s="28">
        <f t="shared" si="1"/>
        <v>50.804403048264184</v>
      </c>
      <c r="F23" s="27">
        <f t="shared" si="2"/>
        <v>590500</v>
      </c>
      <c r="G23" s="28">
        <v>100</v>
      </c>
    </row>
    <row r="24" spans="1:7" ht="12.75" customHeight="1">
      <c r="A24" s="26" t="s">
        <v>60</v>
      </c>
      <c r="B24" s="27">
        <v>10000</v>
      </c>
      <c r="C24" s="28">
        <f t="shared" si="0"/>
        <v>100</v>
      </c>
      <c r="D24" s="27">
        <v>0</v>
      </c>
      <c r="E24" s="28">
        <f t="shared" si="1"/>
        <v>0</v>
      </c>
      <c r="F24" s="27">
        <f t="shared" si="2"/>
        <v>10000</v>
      </c>
      <c r="G24" s="28">
        <v>101</v>
      </c>
    </row>
    <row r="25" spans="1:7" ht="12.75" customHeight="1">
      <c r="A25" s="26" t="s">
        <v>61</v>
      </c>
      <c r="B25" s="27">
        <v>2768000</v>
      </c>
      <c r="C25" s="28">
        <f t="shared" si="0"/>
        <v>95.91129591129591</v>
      </c>
      <c r="D25" s="27">
        <v>118000</v>
      </c>
      <c r="E25" s="28">
        <f t="shared" si="1"/>
        <v>4.088704088704088</v>
      </c>
      <c r="F25" s="27">
        <f t="shared" si="2"/>
        <v>2886000</v>
      </c>
      <c r="G25" s="28">
        <v>100</v>
      </c>
    </row>
    <row r="26" spans="1:7" ht="12.75" customHeight="1">
      <c r="A26" s="26" t="s">
        <v>62</v>
      </c>
      <c r="B26" s="27">
        <v>3387650</v>
      </c>
      <c r="C26" s="28">
        <f t="shared" si="0"/>
        <v>84.75481611208406</v>
      </c>
      <c r="D26" s="27">
        <v>609350</v>
      </c>
      <c r="E26" s="28">
        <f t="shared" si="1"/>
        <v>15.245183887915937</v>
      </c>
      <c r="F26" s="27">
        <f t="shared" si="2"/>
        <v>3997000</v>
      </c>
      <c r="G26" s="28">
        <v>100</v>
      </c>
    </row>
    <row r="27" spans="1:7" ht="12.75" customHeight="1">
      <c r="A27" s="26" t="s">
        <v>63</v>
      </c>
      <c r="B27" s="27">
        <v>2005000</v>
      </c>
      <c r="C27" s="28">
        <f t="shared" si="0"/>
        <v>100</v>
      </c>
      <c r="D27" s="27">
        <v>0</v>
      </c>
      <c r="E27" s="28">
        <f t="shared" si="1"/>
        <v>0</v>
      </c>
      <c r="F27" s="27">
        <f t="shared" si="2"/>
        <v>2005000</v>
      </c>
      <c r="G27" s="28">
        <v>100</v>
      </c>
    </row>
    <row r="28" spans="1:7" s="32" customFormat="1" ht="10.5">
      <c r="A28" s="29" t="s">
        <v>64</v>
      </c>
      <c r="B28" s="30">
        <f>SUM(B9:B27)</f>
        <v>69235866</v>
      </c>
      <c r="C28" s="31">
        <f t="shared" si="0"/>
        <v>54.634086793212155</v>
      </c>
      <c r="D28" s="30">
        <f>SUM(D9:D27)</f>
        <v>57490634</v>
      </c>
      <c r="E28" s="31">
        <f t="shared" si="1"/>
        <v>45.365913206787845</v>
      </c>
      <c r="F28" s="30">
        <f>SUM(F9:F27)</f>
        <v>126726500</v>
      </c>
      <c r="G28" s="31">
        <v>100</v>
      </c>
    </row>
    <row r="29" spans="1:7" ht="10.5">
      <c r="A29" s="33" t="s">
        <v>65</v>
      </c>
      <c r="B29" s="34">
        <v>101500</v>
      </c>
      <c r="C29" s="35">
        <f t="shared" si="0"/>
        <v>100</v>
      </c>
      <c r="D29" s="34">
        <v>0</v>
      </c>
      <c r="E29" s="35">
        <f t="shared" si="1"/>
        <v>0</v>
      </c>
      <c r="F29" s="36">
        <f>B29+D29</f>
        <v>101500</v>
      </c>
      <c r="G29" s="35">
        <v>100</v>
      </c>
    </row>
    <row r="30" spans="1:7" ht="10.5">
      <c r="A30" s="33" t="s">
        <v>66</v>
      </c>
      <c r="B30" s="34">
        <v>0</v>
      </c>
      <c r="C30" s="35"/>
      <c r="D30" s="34">
        <v>8927000</v>
      </c>
      <c r="E30" s="35">
        <f t="shared" si="1"/>
        <v>100</v>
      </c>
      <c r="F30" s="37">
        <f>B30+D30</f>
        <v>8927000</v>
      </c>
      <c r="G30" s="35">
        <v>100</v>
      </c>
    </row>
    <row r="31" spans="1:7" ht="10.5">
      <c r="A31" s="38" t="s">
        <v>31</v>
      </c>
      <c r="B31" s="39">
        <f>SUM(B28:B29)</f>
        <v>69337366</v>
      </c>
      <c r="C31" s="35">
        <f>(B31*100)/$F31</f>
        <v>51.075368126404186</v>
      </c>
      <c r="D31" s="34">
        <f>SUM(D28:D30)</f>
        <v>66417634</v>
      </c>
      <c r="E31" s="35">
        <f t="shared" si="1"/>
        <v>48.924631873595814</v>
      </c>
      <c r="F31" s="34">
        <f>SUM(F28:F30)</f>
        <v>135755000</v>
      </c>
      <c r="G31" s="35">
        <v>100</v>
      </c>
    </row>
    <row r="34" ht="10.5">
      <c r="F34" s="23"/>
    </row>
  </sheetData>
  <mergeCells count="4">
    <mergeCell ref="A5:G5"/>
    <mergeCell ref="A6:G6"/>
    <mergeCell ref="A7:C7"/>
    <mergeCell ref="D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0">
      <selection activeCell="H36" sqref="H36"/>
    </sheetView>
  </sheetViews>
  <sheetFormatPr defaultColWidth="9.14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7" ht="12.75">
      <c r="A6" s="117" t="s">
        <v>67</v>
      </c>
      <c r="B6" s="117"/>
      <c r="C6" s="117"/>
      <c r="D6" s="117"/>
      <c r="E6" s="117"/>
      <c r="F6" s="117"/>
      <c r="G6" s="117"/>
    </row>
    <row r="7" spans="1:7" ht="12.75">
      <c r="A7" s="118" t="s">
        <v>141</v>
      </c>
      <c r="B7" s="118"/>
      <c r="C7" s="118"/>
      <c r="D7" s="118"/>
      <c r="E7" s="118"/>
      <c r="F7" s="118"/>
      <c r="G7" s="118"/>
    </row>
    <row r="8" spans="1:7" ht="12.75">
      <c r="A8" s="40"/>
      <c r="B8" s="40"/>
      <c r="C8" s="40"/>
      <c r="D8" s="40"/>
      <c r="E8" s="40"/>
      <c r="F8" s="40"/>
      <c r="G8" s="41">
        <v>1</v>
      </c>
    </row>
    <row r="9" spans="1:7" s="14" customFormat="1" ht="33" customHeight="1">
      <c r="A9" s="10" t="s">
        <v>68</v>
      </c>
      <c r="B9" s="11" t="s">
        <v>145</v>
      </c>
      <c r="C9" s="11" t="s">
        <v>17</v>
      </c>
      <c r="D9" s="11" t="s">
        <v>146</v>
      </c>
      <c r="E9" s="11" t="s">
        <v>17</v>
      </c>
      <c r="F9" s="11" t="s">
        <v>18</v>
      </c>
      <c r="G9" s="11" t="s">
        <v>17</v>
      </c>
    </row>
    <row r="10" spans="1:7" s="42" customFormat="1" ht="19.5" customHeight="1">
      <c r="A10" s="12" t="s">
        <v>69</v>
      </c>
      <c r="B10" s="13">
        <v>5110000</v>
      </c>
      <c r="C10" s="13">
        <f>(B10*100)/$F10</f>
        <v>100</v>
      </c>
      <c r="D10" s="13">
        <v>0</v>
      </c>
      <c r="E10" s="13">
        <f>(D10*100)/$F10</f>
        <v>0</v>
      </c>
      <c r="F10" s="13">
        <f>B10+D10</f>
        <v>5110000</v>
      </c>
      <c r="G10" s="13">
        <v>100</v>
      </c>
    </row>
    <row r="11" spans="1:7" ht="15.75" customHeight="1">
      <c r="A11" s="43" t="s">
        <v>70</v>
      </c>
      <c r="B11" s="44"/>
      <c r="C11" s="16"/>
      <c r="D11" s="44"/>
      <c r="E11" s="16"/>
      <c r="F11" s="44"/>
      <c r="G11" s="16"/>
    </row>
    <row r="12" spans="1:7" ht="15.75" customHeight="1">
      <c r="A12" s="45" t="s">
        <v>71</v>
      </c>
      <c r="B12" s="44">
        <v>3863000</v>
      </c>
      <c r="C12" s="16">
        <f>(B12*100)/$F12</f>
        <v>100</v>
      </c>
      <c r="D12" s="44">
        <v>0</v>
      </c>
      <c r="E12" s="16">
        <f>(D12*100)/$F12</f>
        <v>0</v>
      </c>
      <c r="F12" s="44">
        <f aca="true" t="shared" si="0" ref="F12:F32">B12+D12</f>
        <v>3863000</v>
      </c>
      <c r="G12" s="16">
        <v>100</v>
      </c>
    </row>
    <row r="13" spans="1:7" ht="15.75" customHeight="1">
      <c r="A13" s="45" t="s">
        <v>72</v>
      </c>
      <c r="B13" s="44">
        <v>930000</v>
      </c>
      <c r="C13" s="16">
        <f>(B13*100)/$F13</f>
        <v>100</v>
      </c>
      <c r="D13" s="44">
        <v>0</v>
      </c>
      <c r="E13" s="16">
        <f>(D13*100)/$F13</f>
        <v>0</v>
      </c>
      <c r="F13" s="44">
        <f t="shared" si="0"/>
        <v>930000</v>
      </c>
      <c r="G13" s="16">
        <v>100</v>
      </c>
    </row>
    <row r="14" spans="1:7" ht="15.75" customHeight="1">
      <c r="A14" s="45" t="s">
        <v>73</v>
      </c>
      <c r="B14" s="44">
        <v>5240000</v>
      </c>
      <c r="C14" s="16">
        <f>(B14*100)/$F14</f>
        <v>100</v>
      </c>
      <c r="D14" s="44">
        <v>0</v>
      </c>
      <c r="E14" s="16">
        <f>(D14*100)/$F14</f>
        <v>0</v>
      </c>
      <c r="F14" s="44">
        <f t="shared" si="0"/>
        <v>5240000</v>
      </c>
      <c r="G14" s="16">
        <v>100</v>
      </c>
    </row>
    <row r="15" spans="1:7" ht="15.75" customHeight="1">
      <c r="A15" s="45" t="s">
        <v>133</v>
      </c>
      <c r="B15" s="44">
        <v>1300000</v>
      </c>
      <c r="C15" s="16" t="s">
        <v>74</v>
      </c>
      <c r="D15" s="44">
        <v>18000000</v>
      </c>
      <c r="E15" s="16">
        <f>(D15*100)/$F15</f>
        <v>93.26424870466322</v>
      </c>
      <c r="F15" s="44">
        <f t="shared" si="0"/>
        <v>19300000</v>
      </c>
      <c r="G15" s="16">
        <v>100</v>
      </c>
    </row>
    <row r="16" spans="1:7" ht="15.75" customHeight="1">
      <c r="A16" s="45" t="s">
        <v>75</v>
      </c>
      <c r="B16" s="44">
        <v>4978000</v>
      </c>
      <c r="C16" s="16">
        <f aca="true" t="shared" si="1" ref="C16:C33">(B16*100)/$F16</f>
        <v>99.3018152802713</v>
      </c>
      <c r="D16" s="44">
        <v>35000</v>
      </c>
      <c r="E16" s="16">
        <f aca="true" t="shared" si="2" ref="E16:E35">(D16*100)/$F16</f>
        <v>0.6981847197287053</v>
      </c>
      <c r="F16" s="44">
        <f t="shared" si="0"/>
        <v>5013000</v>
      </c>
      <c r="G16" s="16">
        <v>100</v>
      </c>
    </row>
    <row r="17" spans="1:7" ht="15.75" customHeight="1">
      <c r="A17" s="45" t="s">
        <v>76</v>
      </c>
      <c r="B17" s="44">
        <v>5030700</v>
      </c>
      <c r="C17" s="16">
        <f t="shared" si="1"/>
        <v>94.45550131430717</v>
      </c>
      <c r="D17" s="44">
        <v>295300</v>
      </c>
      <c r="E17" s="16">
        <f t="shared" si="2"/>
        <v>5.544498685692828</v>
      </c>
      <c r="F17" s="44">
        <f t="shared" si="0"/>
        <v>5326000</v>
      </c>
      <c r="G17" s="16">
        <v>100</v>
      </c>
    </row>
    <row r="18" spans="1:7" ht="15.75" customHeight="1">
      <c r="A18" s="45" t="s">
        <v>77</v>
      </c>
      <c r="B18" s="44">
        <v>5907000</v>
      </c>
      <c r="C18" s="16">
        <f t="shared" si="1"/>
        <v>98.04149377593362</v>
      </c>
      <c r="D18" s="44">
        <v>118000</v>
      </c>
      <c r="E18" s="16">
        <f t="shared" si="2"/>
        <v>1.95850622406639</v>
      </c>
      <c r="F18" s="44">
        <f t="shared" si="0"/>
        <v>6025000</v>
      </c>
      <c r="G18" s="16">
        <v>100</v>
      </c>
    </row>
    <row r="19" spans="1:7" ht="15.75" customHeight="1">
      <c r="A19" s="45" t="s">
        <v>78</v>
      </c>
      <c r="B19" s="44">
        <v>3390650</v>
      </c>
      <c r="C19" s="16">
        <f t="shared" si="1"/>
        <v>84.76625</v>
      </c>
      <c r="D19" s="44">
        <v>609350</v>
      </c>
      <c r="E19" s="16">
        <f t="shared" si="2"/>
        <v>15.23375</v>
      </c>
      <c r="F19" s="44">
        <f t="shared" si="0"/>
        <v>4000000</v>
      </c>
      <c r="G19" s="16">
        <v>100</v>
      </c>
    </row>
    <row r="20" spans="1:7" ht="15.75" customHeight="1">
      <c r="A20" s="45" t="s">
        <v>79</v>
      </c>
      <c r="B20" s="44">
        <v>10814052</v>
      </c>
      <c r="C20" s="16">
        <f t="shared" si="1"/>
        <v>33.7939125</v>
      </c>
      <c r="D20" s="44">
        <v>21185948</v>
      </c>
      <c r="E20" s="16">
        <f t="shared" si="2"/>
        <v>66.2060875</v>
      </c>
      <c r="F20" s="44">
        <f t="shared" si="0"/>
        <v>32000000</v>
      </c>
      <c r="G20" s="16">
        <v>100</v>
      </c>
    </row>
    <row r="21" spans="1:7" ht="15.75" customHeight="1">
      <c r="A21" s="45" t="s">
        <v>80</v>
      </c>
      <c r="B21" s="44">
        <v>1120000</v>
      </c>
      <c r="C21" s="16">
        <f t="shared" si="1"/>
        <v>100</v>
      </c>
      <c r="D21" s="44"/>
      <c r="E21" s="16">
        <f t="shared" si="2"/>
        <v>0</v>
      </c>
      <c r="F21" s="44">
        <f t="shared" si="0"/>
        <v>1120000</v>
      </c>
      <c r="G21" s="16">
        <v>100</v>
      </c>
    </row>
    <row r="22" spans="1:7" ht="15.75" customHeight="1">
      <c r="A22" s="45" t="s">
        <v>81</v>
      </c>
      <c r="B22" s="44">
        <v>1489874</v>
      </c>
      <c r="C22" s="16">
        <f t="shared" si="1"/>
        <v>80.35997842502697</v>
      </c>
      <c r="D22" s="44">
        <v>364126</v>
      </c>
      <c r="E22" s="16">
        <f t="shared" si="2"/>
        <v>19.64002157497303</v>
      </c>
      <c r="F22" s="44">
        <f t="shared" si="0"/>
        <v>1854000</v>
      </c>
      <c r="G22" s="16">
        <v>100</v>
      </c>
    </row>
    <row r="23" spans="1:7" ht="15.75" customHeight="1">
      <c r="A23" s="45" t="s">
        <v>82</v>
      </c>
      <c r="B23" s="44">
        <v>179000</v>
      </c>
      <c r="C23" s="16">
        <f t="shared" si="1"/>
        <v>94.70899470899471</v>
      </c>
      <c r="D23" s="44">
        <v>10000</v>
      </c>
      <c r="E23" s="16">
        <f t="shared" si="2"/>
        <v>5.291005291005291</v>
      </c>
      <c r="F23" s="44">
        <f t="shared" si="0"/>
        <v>189000</v>
      </c>
      <c r="G23" s="16">
        <v>100</v>
      </c>
    </row>
    <row r="24" spans="1:7" ht="15.75" customHeight="1">
      <c r="A24" s="45" t="s">
        <v>131</v>
      </c>
      <c r="B24" s="44">
        <v>20000</v>
      </c>
      <c r="C24" s="16">
        <f t="shared" si="1"/>
        <v>100</v>
      </c>
      <c r="D24" s="44">
        <v>0</v>
      </c>
      <c r="E24" s="16">
        <f t="shared" si="2"/>
        <v>0</v>
      </c>
      <c r="F24" s="44">
        <f t="shared" si="0"/>
        <v>20000</v>
      </c>
      <c r="G24" s="16">
        <v>100</v>
      </c>
    </row>
    <row r="25" spans="1:7" ht="15.75" customHeight="1">
      <c r="A25" s="45" t="s">
        <v>83</v>
      </c>
      <c r="B25" s="44">
        <v>4899000</v>
      </c>
      <c r="C25" s="16">
        <f t="shared" si="1"/>
        <v>80.21285304952927</v>
      </c>
      <c r="D25" s="44">
        <v>1208500</v>
      </c>
      <c r="E25" s="16">
        <f t="shared" si="2"/>
        <v>19.78714695047073</v>
      </c>
      <c r="F25" s="44">
        <f t="shared" si="0"/>
        <v>6107500</v>
      </c>
      <c r="G25" s="16">
        <v>100</v>
      </c>
    </row>
    <row r="26" spans="1:7" ht="15.75" customHeight="1">
      <c r="A26" s="45" t="s">
        <v>84</v>
      </c>
      <c r="B26" s="44">
        <v>616000</v>
      </c>
      <c r="C26" s="16">
        <f t="shared" si="1"/>
        <v>100</v>
      </c>
      <c r="D26" s="44">
        <v>0</v>
      </c>
      <c r="E26" s="16">
        <f t="shared" si="2"/>
        <v>0</v>
      </c>
      <c r="F26" s="44">
        <f t="shared" si="0"/>
        <v>616000</v>
      </c>
      <c r="G26" s="16">
        <v>100</v>
      </c>
    </row>
    <row r="27" spans="1:7" ht="15.75" customHeight="1">
      <c r="A27" s="45" t="s">
        <v>85</v>
      </c>
      <c r="B27" s="44">
        <v>2138000</v>
      </c>
      <c r="C27" s="16">
        <f t="shared" si="1"/>
        <v>100</v>
      </c>
      <c r="D27" s="44">
        <v>0</v>
      </c>
      <c r="E27" s="16">
        <f t="shared" si="2"/>
        <v>0</v>
      </c>
      <c r="F27" s="44">
        <f t="shared" si="0"/>
        <v>2138000</v>
      </c>
      <c r="G27" s="16">
        <v>100</v>
      </c>
    </row>
    <row r="28" spans="1:9" ht="15.75" customHeight="1">
      <c r="A28" s="45" t="s">
        <v>132</v>
      </c>
      <c r="B28" s="44">
        <v>1500000</v>
      </c>
      <c r="C28" s="16">
        <f t="shared" si="1"/>
        <v>100</v>
      </c>
      <c r="D28" s="44">
        <v>0</v>
      </c>
      <c r="E28" s="16">
        <f t="shared" si="2"/>
        <v>0</v>
      </c>
      <c r="F28" s="44">
        <f t="shared" si="0"/>
        <v>1500000</v>
      </c>
      <c r="G28" s="16">
        <v>100</v>
      </c>
      <c r="I28" s="91"/>
    </row>
    <row r="29" spans="1:7" ht="15.75" customHeight="1">
      <c r="A29" s="45" t="s">
        <v>130</v>
      </c>
      <c r="B29" s="44">
        <v>6229590</v>
      </c>
      <c r="C29" s="16">
        <f t="shared" si="1"/>
        <v>20.21216053989163</v>
      </c>
      <c r="D29" s="44">
        <v>24591410</v>
      </c>
      <c r="E29" s="16">
        <f t="shared" si="2"/>
        <v>79.78783946010837</v>
      </c>
      <c r="F29" s="44">
        <f t="shared" si="0"/>
        <v>30821000</v>
      </c>
      <c r="G29" s="16">
        <v>100</v>
      </c>
    </row>
    <row r="30" spans="1:7" ht="15.75" customHeight="1">
      <c r="A30" s="45" t="s">
        <v>86</v>
      </c>
      <c r="B30" s="44">
        <v>1338000</v>
      </c>
      <c r="C30" s="16">
        <f t="shared" si="1"/>
        <v>100</v>
      </c>
      <c r="D30" s="44"/>
      <c r="E30" s="16">
        <f t="shared" si="2"/>
        <v>0</v>
      </c>
      <c r="F30" s="44">
        <f t="shared" si="0"/>
        <v>1338000</v>
      </c>
      <c r="G30" s="16">
        <v>100</v>
      </c>
    </row>
    <row r="31" spans="1:7" ht="15.75" customHeight="1">
      <c r="A31" s="45" t="s">
        <v>87</v>
      </c>
      <c r="B31" s="44">
        <v>375000</v>
      </c>
      <c r="C31" s="16">
        <f t="shared" si="1"/>
        <v>100</v>
      </c>
      <c r="D31" s="44">
        <v>0</v>
      </c>
      <c r="E31" s="16">
        <f t="shared" si="2"/>
        <v>0</v>
      </c>
      <c r="F31" s="44">
        <f t="shared" si="0"/>
        <v>375000</v>
      </c>
      <c r="G31" s="16">
        <v>100</v>
      </c>
    </row>
    <row r="32" spans="1:7" ht="15.75" customHeight="1">
      <c r="A32" s="45" t="s">
        <v>88</v>
      </c>
      <c r="B32" s="44">
        <v>2768000</v>
      </c>
      <c r="C32" s="16">
        <f t="shared" si="1"/>
        <v>100</v>
      </c>
      <c r="D32" s="44">
        <v>0</v>
      </c>
      <c r="E32" s="16">
        <f t="shared" si="2"/>
        <v>0</v>
      </c>
      <c r="F32" s="44">
        <f t="shared" si="0"/>
        <v>2768000</v>
      </c>
      <c r="G32" s="16">
        <v>100</v>
      </c>
    </row>
    <row r="33" spans="1:7" s="50" customFormat="1" ht="15.75" customHeight="1">
      <c r="A33" s="46" t="s">
        <v>64</v>
      </c>
      <c r="B33" s="47">
        <f>SUM(B10:B32)</f>
        <v>69235866</v>
      </c>
      <c r="C33" s="48">
        <f t="shared" si="1"/>
        <v>51.038761255699264</v>
      </c>
      <c r="D33" s="47">
        <f>SUM(D10:D32)</f>
        <v>66417634</v>
      </c>
      <c r="E33" s="49">
        <f t="shared" si="2"/>
        <v>48.961238744300736</v>
      </c>
      <c r="F33" s="47">
        <f>SUM(F10:F32)</f>
        <v>135653500</v>
      </c>
      <c r="G33" s="49">
        <v>100</v>
      </c>
    </row>
    <row r="34" spans="1:7" ht="15.75" customHeight="1">
      <c r="A34" s="51" t="s">
        <v>65</v>
      </c>
      <c r="B34" s="52">
        <v>101500</v>
      </c>
      <c r="C34" s="48">
        <f>(B34*100)/$F34</f>
        <v>100</v>
      </c>
      <c r="D34" s="53">
        <v>0</v>
      </c>
      <c r="E34" s="49">
        <f t="shared" si="2"/>
        <v>0</v>
      </c>
      <c r="F34" s="47">
        <f>B34+D34</f>
        <v>101500</v>
      </c>
      <c r="G34" s="49">
        <v>100</v>
      </c>
    </row>
    <row r="35" spans="1:7" ht="15.75" customHeight="1">
      <c r="A35" s="54" t="s">
        <v>31</v>
      </c>
      <c r="B35" s="52">
        <f>B33+B34</f>
        <v>69337366</v>
      </c>
      <c r="C35" s="48">
        <f>(B35*100)/$F35</f>
        <v>51.075368126404186</v>
      </c>
      <c r="D35" s="47">
        <f>D33+D34</f>
        <v>66417634</v>
      </c>
      <c r="E35" s="49">
        <f t="shared" si="2"/>
        <v>48.924631873595814</v>
      </c>
      <c r="F35" s="47">
        <f>F34+F33</f>
        <v>135755000</v>
      </c>
      <c r="G35" s="49">
        <v>100</v>
      </c>
    </row>
    <row r="36" ht="12.75">
      <c r="F36" s="55"/>
    </row>
    <row r="37" ht="12.75">
      <c r="F37" s="55"/>
    </row>
  </sheetData>
  <mergeCells count="2">
    <mergeCell ref="A6:G6"/>
    <mergeCell ref="A7:G7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41.140625" style="0" customWidth="1"/>
    <col min="2" max="2" width="17.00390625" style="0" customWidth="1"/>
    <col min="3" max="3" width="39.57421875" style="0" customWidth="1"/>
    <col min="4" max="4" width="23.28125" style="0" customWidth="1"/>
    <col min="5" max="16384" width="11.7109375" style="0" customWidth="1"/>
  </cols>
  <sheetData>
    <row r="2" ht="14.25">
      <c r="A2" s="2" t="s">
        <v>89</v>
      </c>
    </row>
    <row r="3" ht="14.25">
      <c r="A3" s="2" t="s">
        <v>90</v>
      </c>
    </row>
    <row r="5" spans="1:4" ht="12.75">
      <c r="A5" s="103" t="s">
        <v>134</v>
      </c>
      <c r="B5" s="103"/>
      <c r="C5" s="103"/>
      <c r="D5" s="103"/>
    </row>
    <row r="7" spans="1:4" ht="13.5" thickBot="1">
      <c r="A7" s="119" t="s">
        <v>142</v>
      </c>
      <c r="B7" s="120"/>
      <c r="C7" s="120"/>
      <c r="D7" s="121"/>
    </row>
    <row r="8" spans="1:4" ht="19.5" customHeight="1" thickBot="1">
      <c r="A8" s="122"/>
      <c r="B8" s="123"/>
      <c r="C8" s="123"/>
      <c r="D8" s="124"/>
    </row>
    <row r="9" spans="1:4" ht="28.5" customHeight="1" thickBot="1">
      <c r="A9" s="56" t="s">
        <v>91</v>
      </c>
      <c r="B9" s="57" t="s">
        <v>92</v>
      </c>
      <c r="C9" s="58" t="s">
        <v>93</v>
      </c>
      <c r="D9" s="57" t="s">
        <v>92</v>
      </c>
    </row>
    <row r="10" spans="1:4" ht="27.75" customHeight="1">
      <c r="A10" s="59" t="s">
        <v>94</v>
      </c>
      <c r="B10" s="60">
        <v>135755000</v>
      </c>
      <c r="C10" s="61" t="s">
        <v>94</v>
      </c>
      <c r="D10" s="63">
        <f>B10</f>
        <v>135755000</v>
      </c>
    </row>
    <row r="11" spans="1:4" ht="27.75" customHeight="1">
      <c r="A11" s="62" t="s">
        <v>95</v>
      </c>
      <c r="B11" s="63">
        <v>121770000</v>
      </c>
      <c r="C11" s="64" t="s">
        <v>96</v>
      </c>
      <c r="D11" s="63">
        <f>B11</f>
        <v>121770000</v>
      </c>
    </row>
    <row r="12" spans="1:4" ht="27.75" customHeight="1">
      <c r="A12" s="65" t="s">
        <v>97</v>
      </c>
      <c r="B12" s="63">
        <v>135755000</v>
      </c>
      <c r="C12" s="66" t="s">
        <v>98</v>
      </c>
      <c r="D12" s="63">
        <f>B12</f>
        <v>135755000</v>
      </c>
    </row>
    <row r="13" spans="1:4" ht="27.75" customHeight="1">
      <c r="A13" s="62" t="s">
        <v>99</v>
      </c>
      <c r="B13" s="63">
        <v>135230000</v>
      </c>
      <c r="C13" s="64" t="s">
        <v>100</v>
      </c>
      <c r="D13" s="63">
        <f>B13</f>
        <v>135230000</v>
      </c>
    </row>
    <row r="14" spans="1:4" ht="27.75" customHeight="1">
      <c r="A14" s="67" t="s">
        <v>101</v>
      </c>
      <c r="B14" s="63">
        <f>B11-B13</f>
        <v>-13460000</v>
      </c>
      <c r="C14" s="68" t="s">
        <v>101</v>
      </c>
      <c r="D14" s="63">
        <f>D11-D13</f>
        <v>-13460000</v>
      </c>
    </row>
    <row r="15" spans="1:4" ht="27.75" customHeight="1">
      <c r="A15" s="67" t="s">
        <v>102</v>
      </c>
      <c r="B15" s="63">
        <v>-810974</v>
      </c>
      <c r="C15" s="68" t="s">
        <v>103</v>
      </c>
      <c r="D15" s="63">
        <f>B15</f>
        <v>-810974</v>
      </c>
    </row>
    <row r="16" spans="1:4" ht="27.75" customHeight="1">
      <c r="A16" s="67" t="s">
        <v>104</v>
      </c>
      <c r="B16" s="63">
        <v>545000</v>
      </c>
      <c r="C16" s="68" t="s">
        <v>104</v>
      </c>
      <c r="D16" s="63">
        <f>B16</f>
        <v>545000</v>
      </c>
    </row>
    <row r="17" spans="1:4" ht="27.75" customHeight="1" thickBot="1">
      <c r="A17" s="69" t="s">
        <v>105</v>
      </c>
      <c r="B17" s="70">
        <v>-12396324</v>
      </c>
      <c r="C17" s="71" t="s">
        <v>105</v>
      </c>
      <c r="D17" s="70">
        <f>B17</f>
        <v>-12396324</v>
      </c>
    </row>
  </sheetData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7">
      <selection activeCell="A5" sqref="A5:IV7"/>
    </sheetView>
  </sheetViews>
  <sheetFormatPr defaultColWidth="9.14062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  <col min="5" max="16384" width="11.7109375" style="0" customWidth="1"/>
  </cols>
  <sheetData>
    <row r="2" ht="14.25">
      <c r="A2" s="72" t="s">
        <v>106</v>
      </c>
    </row>
    <row r="3" ht="12.75">
      <c r="A3" t="s">
        <v>107</v>
      </c>
    </row>
    <row r="4" spans="4:5" ht="12.75">
      <c r="D4" s="73"/>
      <c r="E4" s="74"/>
    </row>
    <row r="5" spans="4:5" ht="12.75">
      <c r="D5" s="73"/>
      <c r="E5" s="74"/>
    </row>
    <row r="6" spans="1:5" ht="15.75">
      <c r="A6" s="127" t="s">
        <v>108</v>
      </c>
      <c r="B6" s="127"/>
      <c r="C6" s="127"/>
      <c r="D6" s="127"/>
      <c r="E6" s="74"/>
    </row>
    <row r="7" spans="1:5" ht="15">
      <c r="A7" s="75"/>
      <c r="B7" s="75"/>
      <c r="C7" s="75"/>
      <c r="D7" s="73"/>
      <c r="E7" s="74"/>
    </row>
    <row r="8" spans="1:4" ht="31.5" customHeight="1">
      <c r="A8" s="125" t="s">
        <v>136</v>
      </c>
      <c r="B8" s="125"/>
      <c r="C8" s="125"/>
      <c r="D8" s="125"/>
    </row>
    <row r="9" spans="1:3" ht="15">
      <c r="A9" s="75"/>
      <c r="B9" s="75"/>
      <c r="C9" s="75"/>
    </row>
    <row r="10" spans="1:3" ht="15">
      <c r="A10" s="75"/>
      <c r="B10" s="75"/>
      <c r="C10" s="75"/>
    </row>
    <row r="11" spans="1:4" ht="21" customHeight="1">
      <c r="A11" s="76" t="s">
        <v>109</v>
      </c>
      <c r="B11" s="76"/>
      <c r="C11" s="76"/>
      <c r="D11" s="76">
        <v>2012</v>
      </c>
    </row>
    <row r="12" spans="1:4" ht="15">
      <c r="A12" s="75"/>
      <c r="B12" s="75"/>
      <c r="C12" s="75"/>
      <c r="D12" s="75"/>
    </row>
    <row r="13" spans="1:4" ht="15.75">
      <c r="A13" s="77" t="s">
        <v>143</v>
      </c>
      <c r="B13" s="75"/>
      <c r="C13" s="78"/>
      <c r="D13" s="78">
        <v>124476424.77</v>
      </c>
    </row>
    <row r="14" spans="1:4" ht="15">
      <c r="A14" s="75"/>
      <c r="B14" s="75"/>
      <c r="C14" s="78"/>
      <c r="D14" s="78"/>
    </row>
    <row r="15" spans="1:4" ht="15.75">
      <c r="A15" s="77" t="s">
        <v>110</v>
      </c>
      <c r="B15" s="75"/>
      <c r="C15" s="78"/>
      <c r="D15" s="78">
        <v>135755000</v>
      </c>
    </row>
    <row r="16" spans="1:4" ht="15">
      <c r="A16" s="75"/>
      <c r="B16" s="75"/>
      <c r="C16" s="78"/>
      <c r="D16" s="78"/>
    </row>
    <row r="17" spans="1:4" ht="15.75">
      <c r="A17" s="77" t="s">
        <v>111</v>
      </c>
      <c r="B17" s="75"/>
      <c r="C17" s="78"/>
      <c r="D17" s="80">
        <f>D13+D15</f>
        <v>260231424.76999998</v>
      </c>
    </row>
    <row r="18" spans="1:4" ht="15">
      <c r="A18" s="75"/>
      <c r="B18" s="75"/>
      <c r="C18" s="78"/>
      <c r="D18" s="78"/>
    </row>
    <row r="19" spans="1:4" ht="15.75">
      <c r="A19" s="77" t="s">
        <v>129</v>
      </c>
      <c r="B19" s="75"/>
      <c r="C19" s="78"/>
      <c r="D19" s="78">
        <v>430000</v>
      </c>
    </row>
    <row r="20" spans="1:4" ht="15">
      <c r="A20" s="75"/>
      <c r="B20" s="75"/>
      <c r="C20" s="78"/>
      <c r="D20" s="78"/>
    </row>
    <row r="21" spans="1:4" ht="15.75">
      <c r="A21" s="77" t="s">
        <v>112</v>
      </c>
      <c r="B21" s="75"/>
      <c r="C21" s="78"/>
      <c r="D21" s="78">
        <v>430000</v>
      </c>
    </row>
    <row r="22" spans="1:4" ht="15">
      <c r="A22" s="75"/>
      <c r="B22" s="75"/>
      <c r="C22" s="78"/>
      <c r="D22" s="78"/>
    </row>
    <row r="23" spans="1:4" ht="15.75">
      <c r="A23" s="77" t="s">
        <v>113</v>
      </c>
      <c r="B23" s="77"/>
      <c r="C23" s="79"/>
      <c r="D23" s="79">
        <f>D21/D15</f>
        <v>0.0031674708113881623</v>
      </c>
    </row>
    <row r="24" spans="1:4" ht="15.75">
      <c r="A24" s="77"/>
      <c r="B24" s="77"/>
      <c r="C24" s="80"/>
      <c r="D24" s="80"/>
    </row>
    <row r="25" spans="1:4" ht="15.75">
      <c r="A25" s="77" t="s">
        <v>114</v>
      </c>
      <c r="B25" s="77"/>
      <c r="C25" s="79"/>
      <c r="D25" s="79">
        <f>D21/D17</f>
        <v>0.001652375382335344</v>
      </c>
    </row>
    <row r="26" spans="1:4" ht="15">
      <c r="A26" s="75"/>
      <c r="B26" s="75"/>
      <c r="C26" s="75"/>
      <c r="D26" s="75"/>
    </row>
    <row r="27" spans="1:4" ht="15">
      <c r="A27" s="75"/>
      <c r="B27" s="75"/>
      <c r="C27" s="75"/>
      <c r="D27" s="75"/>
    </row>
    <row r="28" spans="1:4" ht="57" customHeight="1">
      <c r="A28" s="126" t="s">
        <v>115</v>
      </c>
      <c r="B28" s="126"/>
      <c r="C28" s="126"/>
      <c r="D28" s="126"/>
    </row>
  </sheetData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4">
      <selection activeCell="D22" sqref="D22"/>
    </sheetView>
  </sheetViews>
  <sheetFormatPr defaultColWidth="9.14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21.140625" style="1" customWidth="1"/>
    <col min="7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28"/>
      <c r="B7" s="128"/>
      <c r="C7" s="128"/>
      <c r="D7" s="128"/>
      <c r="E7" s="128"/>
      <c r="F7" s="128"/>
      <c r="G7" s="128"/>
    </row>
    <row r="8" spans="1:7" ht="15">
      <c r="A8" s="81"/>
      <c r="B8" s="81"/>
      <c r="C8" s="81"/>
      <c r="D8" s="81"/>
      <c r="E8" s="81"/>
      <c r="F8" s="81"/>
      <c r="G8" s="81"/>
    </row>
    <row r="9" spans="1:7" ht="12.75">
      <c r="A9" s="129" t="s">
        <v>116</v>
      </c>
      <c r="B9" s="129"/>
      <c r="C9" s="129"/>
      <c r="D9" s="129"/>
      <c r="E9" s="129"/>
      <c r="F9" s="129"/>
      <c r="G9" s="129"/>
    </row>
    <row r="10" spans="1:7" ht="12.75">
      <c r="A10" s="129" t="s">
        <v>144</v>
      </c>
      <c r="B10" s="129"/>
      <c r="C10" s="129"/>
      <c r="D10" s="129"/>
      <c r="E10" s="129"/>
      <c r="F10" s="129"/>
      <c r="G10" s="129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05">
        <v>1</v>
      </c>
      <c r="B12" s="105"/>
      <c r="C12" s="105"/>
      <c r="D12" s="105"/>
      <c r="E12" s="105"/>
      <c r="F12" s="105"/>
      <c r="G12" s="105"/>
    </row>
    <row r="13" spans="1:7" ht="44.25" customHeight="1">
      <c r="A13" s="10" t="s">
        <v>16</v>
      </c>
      <c r="B13" s="11" t="s">
        <v>145</v>
      </c>
      <c r="C13" s="11" t="s">
        <v>17</v>
      </c>
      <c r="D13" s="11" t="s">
        <v>146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117</v>
      </c>
      <c r="B14" s="13">
        <f>B15+B16+B17</f>
        <v>55554440</v>
      </c>
      <c r="C14" s="13">
        <f aca="true" t="shared" si="0" ref="C14:C22">(B14*100)/$F14</f>
        <v>67.41061981264865</v>
      </c>
      <c r="D14" s="13">
        <f>D15+D16</f>
        <v>26857560</v>
      </c>
      <c r="E14" s="13">
        <f aca="true" t="shared" si="1" ref="E14:E22">(D14*100)/$F14</f>
        <v>32.58938018735136</v>
      </c>
      <c r="F14" s="13">
        <f aca="true" t="shared" si="2" ref="F14:F22">B14+D14</f>
        <v>82412000</v>
      </c>
      <c r="G14" s="13">
        <v>100</v>
      </c>
    </row>
    <row r="15" spans="1:7" s="14" customFormat="1" ht="24" customHeight="1">
      <c r="A15" s="12" t="s">
        <v>118</v>
      </c>
      <c r="B15" s="16">
        <v>52832354</v>
      </c>
      <c r="C15" s="16">
        <f t="shared" si="0"/>
        <v>68.84316477121632</v>
      </c>
      <c r="D15" s="16">
        <v>23910710</v>
      </c>
      <c r="E15" s="16">
        <f t="shared" si="1"/>
        <v>31.156835228783674</v>
      </c>
      <c r="F15" s="13">
        <f t="shared" si="2"/>
        <v>76743064</v>
      </c>
      <c r="G15" s="13">
        <v>100</v>
      </c>
    </row>
    <row r="16" spans="1:7" s="14" customFormat="1" ht="24" customHeight="1">
      <c r="A16" s="12" t="s">
        <v>119</v>
      </c>
      <c r="B16" s="16">
        <v>2620586</v>
      </c>
      <c r="C16" s="16">
        <f t="shared" si="0"/>
        <v>47.06988998167199</v>
      </c>
      <c r="D16" s="16">
        <v>2946850</v>
      </c>
      <c r="E16" s="16">
        <f t="shared" si="1"/>
        <v>52.93011001832801</v>
      </c>
      <c r="F16" s="13">
        <f t="shared" si="2"/>
        <v>5567436</v>
      </c>
      <c r="G16" s="13">
        <v>100</v>
      </c>
    </row>
    <row r="17" spans="1:7" s="14" customFormat="1" ht="24" customHeight="1">
      <c r="A17" s="12" t="s">
        <v>120</v>
      </c>
      <c r="B17" s="13">
        <v>101500</v>
      </c>
      <c r="C17" s="16">
        <f t="shared" si="0"/>
        <v>100</v>
      </c>
      <c r="D17" s="16">
        <v>0</v>
      </c>
      <c r="E17" s="16">
        <f t="shared" si="1"/>
        <v>0</v>
      </c>
      <c r="F17" s="13">
        <f t="shared" si="2"/>
        <v>101500</v>
      </c>
      <c r="G17" s="13">
        <v>100</v>
      </c>
    </row>
    <row r="18" spans="1:7" s="14" customFormat="1" ht="24" customHeight="1">
      <c r="A18" s="12" t="s">
        <v>121</v>
      </c>
      <c r="B18" s="13">
        <f>B19+B20</f>
        <v>13782926</v>
      </c>
      <c r="C18" s="13">
        <f t="shared" si="0"/>
        <v>25.838303057570815</v>
      </c>
      <c r="D18" s="13">
        <f>D19+D20+D21</f>
        <v>39560074</v>
      </c>
      <c r="E18" s="13">
        <f t="shared" si="1"/>
        <v>74.16169694242919</v>
      </c>
      <c r="F18" s="13">
        <f t="shared" si="2"/>
        <v>53343000</v>
      </c>
      <c r="G18" s="13">
        <v>100</v>
      </c>
    </row>
    <row r="19" spans="1:7" s="14" customFormat="1" ht="24" customHeight="1">
      <c r="A19" s="12" t="s">
        <v>118</v>
      </c>
      <c r="B19" s="16">
        <v>13633758</v>
      </c>
      <c r="C19" s="16">
        <f t="shared" si="0"/>
        <v>31.623830893143676</v>
      </c>
      <c r="D19" s="16">
        <v>29478533</v>
      </c>
      <c r="E19" s="16">
        <f t="shared" si="1"/>
        <v>68.37616910685632</v>
      </c>
      <c r="F19" s="13">
        <f t="shared" si="2"/>
        <v>43112291</v>
      </c>
      <c r="G19" s="13">
        <v>100</v>
      </c>
    </row>
    <row r="20" spans="1:7" s="14" customFormat="1" ht="24" customHeight="1">
      <c r="A20" s="12" t="s">
        <v>119</v>
      </c>
      <c r="B20" s="16">
        <v>149168</v>
      </c>
      <c r="C20" s="16">
        <f t="shared" si="0"/>
        <v>11.441817153981448</v>
      </c>
      <c r="D20" s="16">
        <v>1154541</v>
      </c>
      <c r="E20" s="16">
        <f t="shared" si="1"/>
        <v>88.55818284601855</v>
      </c>
      <c r="F20" s="13">
        <f t="shared" si="2"/>
        <v>1303709</v>
      </c>
      <c r="G20" s="13">
        <v>100</v>
      </c>
    </row>
    <row r="21" spans="1:7" s="14" customFormat="1" ht="24" customHeight="1">
      <c r="A21" s="12" t="s">
        <v>122</v>
      </c>
      <c r="B21" s="16">
        <v>0</v>
      </c>
      <c r="C21" s="16">
        <f t="shared" si="0"/>
        <v>0</v>
      </c>
      <c r="D21" s="13">
        <v>8927000</v>
      </c>
      <c r="E21" s="16">
        <f t="shared" si="1"/>
        <v>100</v>
      </c>
      <c r="F21" s="13">
        <f t="shared" si="2"/>
        <v>8927000</v>
      </c>
      <c r="G21" s="13"/>
    </row>
    <row r="22" spans="1:7" s="14" customFormat="1" ht="24" customHeight="1">
      <c r="A22" s="19" t="s">
        <v>31</v>
      </c>
      <c r="B22" s="20">
        <f>SUM(B14+B18)</f>
        <v>69337366</v>
      </c>
      <c r="C22" s="21">
        <f t="shared" si="0"/>
        <v>51.075368126404186</v>
      </c>
      <c r="D22" s="21">
        <f>SUM(D14+D18)</f>
        <v>66417634</v>
      </c>
      <c r="E22" s="21">
        <f t="shared" si="1"/>
        <v>48.924631873595814</v>
      </c>
      <c r="F22" s="21">
        <f t="shared" si="2"/>
        <v>135755000</v>
      </c>
      <c r="G22" s="21">
        <v>100</v>
      </c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4">
      <selection activeCell="D25" sqref="D25"/>
    </sheetView>
  </sheetViews>
  <sheetFormatPr defaultColWidth="9.14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28"/>
      <c r="B7" s="128"/>
      <c r="C7" s="128"/>
      <c r="D7" s="128"/>
      <c r="E7" s="128"/>
      <c r="F7" s="128"/>
      <c r="G7" s="128"/>
    </row>
    <row r="8" spans="1:7" ht="15">
      <c r="A8" s="81"/>
      <c r="B8" s="81"/>
      <c r="C8" s="81"/>
      <c r="D8" s="81"/>
      <c r="E8" s="81"/>
      <c r="F8" s="81"/>
      <c r="G8" s="81"/>
    </row>
    <row r="9" spans="1:7" ht="12.75">
      <c r="A9" s="129" t="s">
        <v>123</v>
      </c>
      <c r="B9" s="129"/>
      <c r="C9" s="129"/>
      <c r="D9" s="129"/>
      <c r="E9" s="129"/>
      <c r="F9" s="129"/>
      <c r="G9" s="129"/>
    </row>
    <row r="10" spans="1:7" ht="12.75">
      <c r="A10" s="129" t="s">
        <v>144</v>
      </c>
      <c r="B10" s="129"/>
      <c r="C10" s="129"/>
      <c r="D10" s="129"/>
      <c r="E10" s="129"/>
      <c r="F10" s="129"/>
      <c r="G10" s="129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05">
        <v>1</v>
      </c>
      <c r="B12" s="105"/>
      <c r="C12" s="105"/>
      <c r="D12" s="105"/>
      <c r="E12" s="105"/>
      <c r="F12" s="105"/>
      <c r="G12" s="105"/>
    </row>
    <row r="13" spans="1:7" ht="44.25" customHeight="1">
      <c r="A13" s="10" t="s">
        <v>16</v>
      </c>
      <c r="B13" s="11" t="s">
        <v>145</v>
      </c>
      <c r="C13" s="11" t="s">
        <v>17</v>
      </c>
      <c r="D13" s="11" t="s">
        <v>146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117</v>
      </c>
      <c r="B14" s="13">
        <f>B15+B16+B17</f>
        <v>69337366</v>
      </c>
      <c r="C14" s="16">
        <f aca="true" t="shared" si="0" ref="C14:C22">(B14*100)/$F14</f>
        <v>64.19452260675992</v>
      </c>
      <c r="D14" s="13">
        <f>D15+D17-D16</f>
        <v>38673977</v>
      </c>
      <c r="E14" s="16">
        <f>(D14*100)/$F14</f>
        <v>35.80547739324008</v>
      </c>
      <c r="F14" s="13">
        <f aca="true" t="shared" si="1" ref="F14:F21">B14+D14</f>
        <v>108011343</v>
      </c>
      <c r="G14" s="13">
        <v>100</v>
      </c>
    </row>
    <row r="15" spans="1:7" s="14" customFormat="1" ht="24" customHeight="1">
      <c r="A15" s="12" t="s">
        <v>124</v>
      </c>
      <c r="B15" s="16">
        <v>69337366</v>
      </c>
      <c r="C15" s="16">
        <f t="shared" si="0"/>
        <v>58.46705777672903</v>
      </c>
      <c r="D15" s="16">
        <v>49254827</v>
      </c>
      <c r="E15" s="16">
        <f>(D15*100)/$F15</f>
        <v>41.53294222327097</v>
      </c>
      <c r="F15" s="82">
        <f t="shared" si="1"/>
        <v>118592193</v>
      </c>
      <c r="G15" s="13">
        <v>100</v>
      </c>
    </row>
    <row r="16" spans="1:7" s="14" customFormat="1" ht="24" customHeight="1">
      <c r="A16" s="12" t="s">
        <v>125</v>
      </c>
      <c r="B16" s="101">
        <v>0</v>
      </c>
      <c r="C16" s="13">
        <f t="shared" si="0"/>
        <v>0</v>
      </c>
      <c r="D16" s="98">
        <v>12765000</v>
      </c>
      <c r="E16" s="13"/>
      <c r="F16" s="99">
        <f>D16+B16</f>
        <v>12765000</v>
      </c>
      <c r="G16" s="13">
        <v>100</v>
      </c>
    </row>
    <row r="17" spans="1:7" s="14" customFormat="1" ht="24" customHeight="1">
      <c r="A17" s="12" t="s">
        <v>126</v>
      </c>
      <c r="B17" s="16">
        <v>0</v>
      </c>
      <c r="C17" s="16">
        <f t="shared" si="0"/>
        <v>0</v>
      </c>
      <c r="D17" s="16">
        <v>2184150</v>
      </c>
      <c r="E17" s="16">
        <f aca="true" t="shared" si="2" ref="E17:E22">(D17*100)/$F17</f>
        <v>100</v>
      </c>
      <c r="F17" s="82">
        <f t="shared" si="1"/>
        <v>2184150</v>
      </c>
      <c r="G17" s="13">
        <v>100</v>
      </c>
    </row>
    <row r="18" spans="1:7" s="14" customFormat="1" ht="24" customHeight="1">
      <c r="A18" s="12" t="s">
        <v>121</v>
      </c>
      <c r="B18" s="13">
        <f>B19+B21</f>
        <v>0</v>
      </c>
      <c r="C18" s="16">
        <f t="shared" si="0"/>
        <v>0</v>
      </c>
      <c r="D18" s="13">
        <f>D19+D21+D20</f>
        <v>27743657</v>
      </c>
      <c r="E18" s="16">
        <f t="shared" si="2"/>
        <v>100</v>
      </c>
      <c r="F18" s="13">
        <f t="shared" si="1"/>
        <v>27743657</v>
      </c>
      <c r="G18" s="13">
        <v>100</v>
      </c>
    </row>
    <row r="19" spans="1:9" s="14" customFormat="1" ht="24" customHeight="1">
      <c r="A19" s="12" t="s">
        <v>124</v>
      </c>
      <c r="B19" s="16"/>
      <c r="C19" s="16">
        <f t="shared" si="0"/>
        <v>0</v>
      </c>
      <c r="D19" s="16">
        <v>22533657</v>
      </c>
      <c r="E19" s="16">
        <f t="shared" si="2"/>
        <v>100</v>
      </c>
      <c r="F19" s="82">
        <f t="shared" si="1"/>
        <v>22533657</v>
      </c>
      <c r="G19" s="13">
        <v>100</v>
      </c>
      <c r="I19" s="92"/>
    </row>
    <row r="20" spans="1:7" s="14" customFormat="1" ht="24" customHeight="1">
      <c r="A20" s="12" t="s">
        <v>127</v>
      </c>
      <c r="B20" s="13">
        <v>0</v>
      </c>
      <c r="C20" s="13">
        <f t="shared" si="0"/>
        <v>0</v>
      </c>
      <c r="D20" s="13">
        <v>5210000</v>
      </c>
      <c r="E20" s="13">
        <f t="shared" si="2"/>
        <v>100</v>
      </c>
      <c r="F20" s="83">
        <f t="shared" si="1"/>
        <v>5210000</v>
      </c>
      <c r="G20" s="13">
        <v>100</v>
      </c>
    </row>
    <row r="21" spans="1:7" s="14" customFormat="1" ht="24" customHeight="1">
      <c r="A21" s="12" t="s">
        <v>126</v>
      </c>
      <c r="B21" s="16">
        <v>0</v>
      </c>
      <c r="C21" s="16">
        <v>0</v>
      </c>
      <c r="D21" s="16">
        <v>0</v>
      </c>
      <c r="E21" s="16">
        <v>0</v>
      </c>
      <c r="F21" s="82">
        <f t="shared" si="1"/>
        <v>0</v>
      </c>
      <c r="G21" s="13">
        <v>100</v>
      </c>
    </row>
    <row r="22" spans="1:7" s="14" customFormat="1" ht="24" customHeight="1">
      <c r="A22" s="19" t="s">
        <v>31</v>
      </c>
      <c r="B22" s="20">
        <f>B14</f>
        <v>69337366</v>
      </c>
      <c r="C22" s="21">
        <f t="shared" si="0"/>
        <v>51.075368126404186</v>
      </c>
      <c r="D22" s="21">
        <f>SUM(D14+D18)</f>
        <v>66417634</v>
      </c>
      <c r="E22" s="21">
        <f t="shared" si="2"/>
        <v>48.924631873595814</v>
      </c>
      <c r="F22" s="21">
        <f>F14+F18</f>
        <v>135755000</v>
      </c>
      <c r="G22" s="21">
        <v>100</v>
      </c>
    </row>
    <row r="24" ht="12.75">
      <c r="F24" s="91"/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carmen</cp:lastModifiedBy>
  <cp:lastPrinted>2011-10-19T12:54:35Z</cp:lastPrinted>
  <dcterms:created xsi:type="dcterms:W3CDTF">2008-10-02T15:36:07Z</dcterms:created>
  <dcterms:modified xsi:type="dcterms:W3CDTF">2011-10-19T14:11:24Z</dcterms:modified>
  <cp:category/>
  <cp:version/>
  <cp:contentType/>
  <cp:contentStatus/>
</cp:coreProperties>
</file>